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175" windowHeight="5565" activeTab="3"/>
  </bookViews>
  <sheets>
    <sheet name="Composition" sheetId="1" r:id="rId1"/>
    <sheet name="Export" sheetId="2" r:id="rId2"/>
    <sheet name="import" sheetId="3" r:id="rId3"/>
    <sheet name="Partners" sheetId="4" r:id="rId4"/>
  </sheets>
  <definedNames>
    <definedName name="_xlnm.Print_Area" localSheetId="0">'Composition'!#REF!</definedName>
  </definedNames>
  <calcPr fullCalcOnLoad="1"/>
</workbook>
</file>

<file path=xl/sharedStrings.xml><?xml version="1.0" encoding="utf-8"?>
<sst xmlns="http://schemas.openxmlformats.org/spreadsheetml/2006/main" count="182" uniqueCount="131">
  <si>
    <t>S.N</t>
  </si>
  <si>
    <t>Commodities</t>
  </si>
  <si>
    <t>Unit</t>
  </si>
  <si>
    <t>Quantity</t>
  </si>
  <si>
    <t>Value</t>
  </si>
  <si>
    <t>Yarns ( Polyester, Cotton and others)</t>
  </si>
  <si>
    <t>Woolen Carpet</t>
  </si>
  <si>
    <t>Sq.Mtr.</t>
  </si>
  <si>
    <t>Readymade Garments</t>
  </si>
  <si>
    <t>Iron and Steel products</t>
  </si>
  <si>
    <t>Cardamom</t>
  </si>
  <si>
    <t>Kg.</t>
  </si>
  <si>
    <t>Juices</t>
  </si>
  <si>
    <t>Tea</t>
  </si>
  <si>
    <t>Woolen and Pashmina shawls</t>
  </si>
  <si>
    <t>Footwear</t>
  </si>
  <si>
    <t>Copper and articles thereof</t>
  </si>
  <si>
    <t>Medicinal Herbs</t>
  </si>
  <si>
    <t>Lentils</t>
  </si>
  <si>
    <t>Hides &amp; Skins</t>
  </si>
  <si>
    <t>Noodles, pasta and like</t>
  </si>
  <si>
    <t>Ginger</t>
  </si>
  <si>
    <t>Nepalese paper and paper Products</t>
  </si>
  <si>
    <t>Cotton sacks and bags</t>
  </si>
  <si>
    <t>Articles of silver jewellery</t>
  </si>
  <si>
    <t>Others</t>
  </si>
  <si>
    <t>Total</t>
  </si>
  <si>
    <t>Petroleum Products</t>
  </si>
  <si>
    <t>Iron &amp; Steel and products thereof</t>
  </si>
  <si>
    <t>Machinery and parts</t>
  </si>
  <si>
    <t>Transport Vehicles and parts thereof</t>
  </si>
  <si>
    <t>Electronic and Electrical Equipments</t>
  </si>
  <si>
    <t>Cereals</t>
  </si>
  <si>
    <t>Telecommunication Equipment and parts</t>
  </si>
  <si>
    <t>Gold</t>
  </si>
  <si>
    <t>Pharmaceutical products</t>
  </si>
  <si>
    <t>Aircraft and parts thereof</t>
  </si>
  <si>
    <t>Articles of apparel and clothing accessories</t>
  </si>
  <si>
    <t>Fertilizers</t>
  </si>
  <si>
    <t>Chemicals</t>
  </si>
  <si>
    <t>Man-made staple fibres ( Synthetic, Polyester etc)</t>
  </si>
  <si>
    <t>Silver</t>
  </si>
  <si>
    <t>Rubber and articles thereof</t>
  </si>
  <si>
    <t>Cotton ( Yarn and Fabrics)</t>
  </si>
  <si>
    <t>Wool, fine or coarse animal hair</t>
  </si>
  <si>
    <t>Foreign Trade Balance of Nepal</t>
  </si>
  <si>
    <t>In Billion Rs.</t>
  </si>
  <si>
    <t>Total Exports</t>
  </si>
  <si>
    <t>Total Imports</t>
  </si>
  <si>
    <t>Total Trade</t>
  </si>
  <si>
    <t>Trade Deficit</t>
  </si>
  <si>
    <t>Export: Import Ratio</t>
  </si>
  <si>
    <t>1:</t>
  </si>
  <si>
    <t>Share % in Total Trade</t>
  </si>
  <si>
    <t>% Change</t>
  </si>
  <si>
    <t>in value</t>
  </si>
  <si>
    <t xml:space="preserve">COMPARISON OF TOTAL EXPORTS OF SOME MAJOR COMMODITIES </t>
  </si>
  <si>
    <t>(Provisional)</t>
  </si>
  <si>
    <t>In '000 Rs.</t>
  </si>
  <si>
    <t xml:space="preserve">COMPARISON OF TOTAL IMPORTS OF SOME MAJOR COMMODITIES </t>
  </si>
  <si>
    <t>Jute and Jute Products</t>
  </si>
  <si>
    <t>Handicrafts ( Painting, Sculpture and statuary)</t>
  </si>
  <si>
    <t>Palm oil</t>
  </si>
  <si>
    <t>Soyabean oil</t>
  </si>
  <si>
    <t xml:space="preserve">% Share </t>
  </si>
  <si>
    <t>Gold Jewellery</t>
  </si>
  <si>
    <t>Rosin and resin acid</t>
  </si>
  <si>
    <t>Dentifrices (toothpaste)</t>
  </si>
  <si>
    <t>Essential Oils</t>
  </si>
  <si>
    <t>Polythene Granules</t>
  </si>
  <si>
    <t>Crude soyabean oil</t>
  </si>
  <si>
    <t>Crude palm Oil</t>
  </si>
  <si>
    <t>Aluminium and articles thereof</t>
  </si>
  <si>
    <t>Low erucic acid rape or colza seeds</t>
  </si>
  <si>
    <t>Zinc and articles thereof</t>
  </si>
  <si>
    <t>Sunflower Oil</t>
  </si>
  <si>
    <t>Crude sunflower oil</t>
  </si>
  <si>
    <t>F.Y. 2078/79</t>
  </si>
  <si>
    <t>Major Trading Partners of Nepal</t>
  </si>
  <si>
    <t>Exports</t>
  </si>
  <si>
    <t>Countries/Region</t>
  </si>
  <si>
    <t>Grand Total</t>
  </si>
  <si>
    <t>Imports</t>
  </si>
  <si>
    <t>(2021/22)</t>
  </si>
  <si>
    <t>Value in 000 Rs</t>
  </si>
  <si>
    <t xml:space="preserve">F.Y. 2079/80 </t>
  </si>
  <si>
    <t>Woolen Felt Products</t>
  </si>
  <si>
    <t>Fabrics</t>
  </si>
  <si>
    <t>Dog or cat food</t>
  </si>
  <si>
    <t>`</t>
  </si>
  <si>
    <t>F.Y. 2079/80</t>
  </si>
  <si>
    <t>Woolen wovenwear</t>
  </si>
  <si>
    <t>(2022/23)</t>
  </si>
  <si>
    <t>% Change in Value</t>
  </si>
  <si>
    <t>(Annual)</t>
  </si>
  <si>
    <t>F.Y. 2077/78 (2020/21) Shrawan-Baishakh</t>
  </si>
  <si>
    <t>F.Y. 2078/79 (2021/22) Shrawan-Baishakh</t>
  </si>
  <si>
    <t>F.Y. 2079/80 (2022/23) Shrawan -Baishakh</t>
  </si>
  <si>
    <t>Percentage Change in First Ten Month of F.Y. 2078/79 compared to same period of the previous year</t>
  </si>
  <si>
    <t>Percentage Change in First Ten Month of F.Y. 2079/80 compared to same period of the previous year</t>
  </si>
  <si>
    <t>DURING THE FIRST TEN MONTH OF THE F.Y. 2078/79 AND 2079/80</t>
  </si>
  <si>
    <t>(Shrawan-Baishakh)</t>
  </si>
  <si>
    <t>IN THE FIRST TEN MONTH OF THE F.Y. 2078/79 AND 2079/80</t>
  </si>
  <si>
    <t xml:space="preserve"> (Sharwan-Baishakh) </t>
  </si>
  <si>
    <t>% Share Sharwan -Baishakh</t>
  </si>
  <si>
    <t>(First Ten Month Provisional)</t>
  </si>
  <si>
    <t xml:space="preserve">    F.Y. 2078/79        (Shrwan-Baishakh)</t>
  </si>
  <si>
    <t xml:space="preserve">    F.Y. 2079/80        (Shrwan-Baishakh)</t>
  </si>
  <si>
    <t>Argentina</t>
  </si>
  <si>
    <t>Australia</t>
  </si>
  <si>
    <t>Belgium</t>
  </si>
  <si>
    <t>Canada</t>
  </si>
  <si>
    <t>China</t>
  </si>
  <si>
    <t>Denmark</t>
  </si>
  <si>
    <t>France</t>
  </si>
  <si>
    <t>Germany</t>
  </si>
  <si>
    <t>India</t>
  </si>
  <si>
    <t>Indonesia</t>
  </si>
  <si>
    <t>Italy</t>
  </si>
  <si>
    <t>Japan</t>
  </si>
  <si>
    <t>Malaysia</t>
  </si>
  <si>
    <t>Netherlands</t>
  </si>
  <si>
    <t>Oman</t>
  </si>
  <si>
    <t>Qatar</t>
  </si>
  <si>
    <t>Saudi Arabia</t>
  </si>
  <si>
    <t>Thailand</t>
  </si>
  <si>
    <t>Turkey</t>
  </si>
  <si>
    <t>Ukraine</t>
  </si>
  <si>
    <t>United Arab Emirates</t>
  </si>
  <si>
    <t>United Kingdom</t>
  </si>
  <si>
    <t>United States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</si>
</sst>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_);_(* \(#,##0\);_(* &quot;-&quot;??_);_(@_)"/>
    <numFmt numFmtId="173" formatCode="#,##0.0"/>
    <numFmt numFmtId="174" formatCode="0.0"/>
    <numFmt numFmtId="175" formatCode="_(* #,##0.0_);_(* \(#,##0.0\);_(* &quot;-&quot;??_);_(@_)"/>
    <numFmt numFmtId="176" formatCode="0.0000"/>
    <numFmt numFmtId="177" formatCode="0.000"/>
    <numFmt numFmtId="178" formatCode="#,##0.000"/>
    <numFmt numFmtId="179" formatCode="_(* #,##0.000_);_(* \(#,##0.000\);_(* &quot;-&quot;??_);_(@_)"/>
    <numFmt numFmtId="180" formatCode="[$-409]dddd\,\ mmmm\ dd\,\ yyyy"/>
    <numFmt numFmtId="181" formatCode="[$-409]h:mm:ss\ AM/PM"/>
    <numFmt numFmtId="182" formatCode="_(* #,##0.0000_);_(* \(#,##0.0000\);_(* &quot;-&quot;??_);_(@_)"/>
    <numFmt numFmtId="183" formatCode="_(* #,##0.00000_);_(* \(#,##0.00000\);_(* &quot;-&quot;??_);_(@_)"/>
    <numFmt numFmtId="184" formatCode="_(* #,##0.000000_);_(* \(#,##0.000000\);_(* &quot;-&quot;??_);_(@_)"/>
    <numFmt numFmtId="185" formatCode="_(* #,##0.0000000_);_(* \(#,##0.0000000\);_(* &quot;-&quot;??_);_(@_)"/>
    <numFmt numFmtId="186" formatCode="_(* #,##0.00000000_);_(* \(#,##0.00000000\);_(* &quot;-&quot;??_);_(@_)"/>
    <numFmt numFmtId="187" formatCode="_(* #,##0.000000000_);_(* \(#,##0.000000000\);_(* &quot;-&quot;??_);_(@_)"/>
    <numFmt numFmtId="188" formatCode="_(* #,##0.0000000000_);_(* \(#,##0.0000000000\);_(* &quot;-&quot;??_);_(@_)"/>
    <numFmt numFmtId="189" formatCode="_(* #,##0.00000000000_);_(* \(#,##0.00000000000\);_(* &quot;-&quot;??_);_(@_)"/>
    <numFmt numFmtId="190" formatCode="0.000000"/>
    <numFmt numFmtId="191" formatCode="0.00000"/>
    <numFmt numFmtId="192" formatCode="0.0000000"/>
    <numFmt numFmtId="193" formatCode="_(* #,##0.0_);_(* \(#,##0.0\);_(* &quot;-&quot;?_);_(@_)"/>
    <numFmt numFmtId="194" formatCode="_-* #,##0.0_-;\-* #,##0.0_-;_-* &quot;-&quot;??_-;_-@_-"/>
    <numFmt numFmtId="195" formatCode="_-* #,##0_-;\-* #,##0_-;_-* &quot;-&quot;??_-;_-@_-"/>
    <numFmt numFmtId="196" formatCode="#,##0.0_);\(#,##0.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sz val="11"/>
      <color indexed="10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i/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4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43">
    <xf numFmtId="0" fontId="0" fillId="0" borderId="0" xfId="0" applyFont="1" applyAlignment="1">
      <alignment/>
    </xf>
    <xf numFmtId="0" fontId="23" fillId="0" borderId="10" xfId="0" applyFont="1" applyBorder="1" applyAlignment="1">
      <alignment/>
    </xf>
    <xf numFmtId="0" fontId="23" fillId="0" borderId="11" xfId="0" applyFont="1" applyBorder="1" applyAlignment="1">
      <alignment/>
    </xf>
    <xf numFmtId="0" fontId="23" fillId="0" borderId="12" xfId="0" applyFont="1" applyBorder="1" applyAlignment="1">
      <alignment/>
    </xf>
    <xf numFmtId="0" fontId="24" fillId="0" borderId="0" xfId="0" applyFont="1" applyAlignment="1">
      <alignment/>
    </xf>
    <xf numFmtId="0" fontId="23" fillId="0" borderId="0" xfId="0" applyFont="1" applyAlignment="1">
      <alignment/>
    </xf>
    <xf numFmtId="172" fontId="23" fillId="0" borderId="0" xfId="42" applyNumberFormat="1" applyFont="1" applyAlignment="1">
      <alignment/>
    </xf>
    <xf numFmtId="0" fontId="25" fillId="0" borderId="0" xfId="0" applyFont="1" applyBorder="1" applyAlignment="1">
      <alignment horizontal="right"/>
    </xf>
    <xf numFmtId="0" fontId="23" fillId="0" borderId="13" xfId="0" applyFont="1" applyBorder="1" applyAlignment="1">
      <alignment/>
    </xf>
    <xf numFmtId="0" fontId="25" fillId="0" borderId="14" xfId="0" applyFont="1" applyBorder="1" applyAlignment="1">
      <alignment horizontal="right" vertical="top"/>
    </xf>
    <xf numFmtId="0" fontId="25" fillId="0" borderId="14" xfId="0" applyFont="1" applyBorder="1" applyAlignment="1">
      <alignment horizontal="right"/>
    </xf>
    <xf numFmtId="0" fontId="23" fillId="0" borderId="15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16" xfId="0" applyFont="1" applyBorder="1" applyAlignment="1">
      <alignment/>
    </xf>
    <xf numFmtId="0" fontId="24" fillId="0" borderId="0" xfId="0" applyFont="1" applyBorder="1" applyAlignment="1">
      <alignment/>
    </xf>
    <xf numFmtId="0" fontId="53" fillId="0" borderId="0" xfId="0" applyFont="1" applyAlignment="1">
      <alignment/>
    </xf>
    <xf numFmtId="0" fontId="53" fillId="0" borderId="0" xfId="0" applyFont="1" applyAlignment="1">
      <alignment horizontal="center"/>
    </xf>
    <xf numFmtId="43" fontId="23" fillId="0" borderId="11" xfId="42" applyFont="1" applyBorder="1" applyAlignment="1">
      <alignment/>
    </xf>
    <xf numFmtId="175" fontId="26" fillId="0" borderId="10" xfId="42" applyNumberFormat="1" applyFont="1" applyBorder="1" applyAlignment="1">
      <alignment vertical="top"/>
    </xf>
    <xf numFmtId="0" fontId="23" fillId="0" borderId="17" xfId="0" applyFont="1" applyBorder="1" applyAlignment="1">
      <alignment/>
    </xf>
    <xf numFmtId="172" fontId="2" fillId="0" borderId="0" xfId="42" applyNumberFormat="1" applyFont="1" applyBorder="1" applyAlignment="1">
      <alignment horizontal="left"/>
    </xf>
    <xf numFmtId="172" fontId="2" fillId="0" borderId="0" xfId="42" applyNumberFormat="1" applyFont="1" applyBorder="1" applyAlignment="1">
      <alignment/>
    </xf>
    <xf numFmtId="172" fontId="0" fillId="0" borderId="0" xfId="42" applyNumberFormat="1" applyFont="1" applyBorder="1" applyAlignment="1">
      <alignment/>
    </xf>
    <xf numFmtId="0" fontId="27" fillId="0" borderId="10" xfId="0" applyFont="1" applyBorder="1" applyAlignment="1">
      <alignment vertical="top"/>
    </xf>
    <xf numFmtId="0" fontId="0" fillId="0" borderId="0" xfId="0" applyFont="1" applyBorder="1" applyAlignment="1">
      <alignment/>
    </xf>
    <xf numFmtId="0" fontId="27" fillId="0" borderId="13" xfId="0" applyFont="1" applyBorder="1" applyAlignment="1">
      <alignment vertical="top"/>
    </xf>
    <xf numFmtId="172" fontId="0" fillId="0" borderId="0" xfId="42" applyNumberFormat="1" applyFont="1" applyBorder="1" applyAlignment="1">
      <alignment vertical="top"/>
    </xf>
    <xf numFmtId="0" fontId="28" fillId="0" borderId="11" xfId="0" applyFont="1" applyBorder="1" applyAlignment="1">
      <alignment vertical="top"/>
    </xf>
    <xf numFmtId="0" fontId="29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5" fillId="0" borderId="18" xfId="0" applyFont="1" applyBorder="1" applyAlignment="1">
      <alignment horizontal="center" vertical="top"/>
    </xf>
    <xf numFmtId="0" fontId="25" fillId="0" borderId="13" xfId="0" applyFont="1" applyBorder="1" applyAlignment="1">
      <alignment horizontal="left" vertical="top"/>
    </xf>
    <xf numFmtId="0" fontId="25" fillId="0" borderId="13" xfId="0" applyFont="1" applyBorder="1" applyAlignment="1">
      <alignment horizontal="center" vertical="top" wrapText="1"/>
    </xf>
    <xf numFmtId="0" fontId="25" fillId="0" borderId="19" xfId="0" applyFont="1" applyBorder="1" applyAlignment="1">
      <alignment horizontal="center" vertical="top"/>
    </xf>
    <xf numFmtId="0" fontId="54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28" fillId="0" borderId="0" xfId="0" applyFont="1" applyBorder="1" applyAlignment="1">
      <alignment horizontal="right"/>
    </xf>
    <xf numFmtId="0" fontId="0" fillId="0" borderId="0" xfId="0" applyFont="1" applyBorder="1" applyAlignment="1">
      <alignment vertical="top"/>
    </xf>
    <xf numFmtId="0" fontId="4" fillId="0" borderId="0" xfId="0" applyNumberFormat="1" applyFont="1" applyBorder="1" applyAlignment="1">
      <alignment horizontal="center" vertical="top"/>
    </xf>
    <xf numFmtId="172" fontId="4" fillId="0" borderId="0" xfId="42" applyNumberFormat="1" applyFont="1" applyBorder="1" applyAlignment="1">
      <alignment horizontal="center" vertical="top"/>
    </xf>
    <xf numFmtId="172" fontId="0" fillId="0" borderId="0" xfId="42" applyNumberFormat="1" applyFont="1" applyBorder="1" applyAlignment="1">
      <alignment/>
    </xf>
    <xf numFmtId="0" fontId="27" fillId="0" borderId="20" xfId="0" applyFont="1" applyBorder="1" applyAlignment="1">
      <alignment vertical="top"/>
    </xf>
    <xf numFmtId="0" fontId="27" fillId="0" borderId="0" xfId="0" applyFont="1" applyBorder="1" applyAlignment="1">
      <alignment vertical="top"/>
    </xf>
    <xf numFmtId="0" fontId="28" fillId="0" borderId="12" xfId="0" applyFont="1" applyBorder="1" applyAlignment="1">
      <alignment vertical="top"/>
    </xf>
    <xf numFmtId="172" fontId="0" fillId="0" borderId="0" xfId="42" applyNumberFormat="1" applyFont="1" applyBorder="1" applyAlignment="1">
      <alignment vertical="top"/>
    </xf>
    <xf numFmtId="43" fontId="0" fillId="0" borderId="0" xfId="42" applyFont="1" applyBorder="1" applyAlignment="1">
      <alignment vertical="top"/>
    </xf>
    <xf numFmtId="0" fontId="0" fillId="0" borderId="0" xfId="0" applyBorder="1" applyAlignment="1">
      <alignment/>
    </xf>
    <xf numFmtId="172" fontId="28" fillId="0" borderId="16" xfId="42" applyNumberFormat="1" applyFont="1" applyBorder="1" applyAlignment="1">
      <alignment horizontal="right" vertical="top"/>
    </xf>
    <xf numFmtId="0" fontId="30" fillId="0" borderId="12" xfId="0" applyFont="1" applyBorder="1" applyAlignment="1">
      <alignment vertical="top"/>
    </xf>
    <xf numFmtId="0" fontId="30" fillId="0" borderId="13" xfId="0" applyFont="1" applyBorder="1" applyAlignment="1">
      <alignment vertical="top"/>
    </xf>
    <xf numFmtId="0" fontId="30" fillId="0" borderId="10" xfId="0" applyFont="1" applyBorder="1" applyAlignment="1">
      <alignment vertical="top"/>
    </xf>
    <xf numFmtId="0" fontId="51" fillId="0" borderId="0" xfId="0" applyFont="1" applyBorder="1" applyAlignment="1">
      <alignment vertical="top"/>
    </xf>
    <xf numFmtId="172" fontId="0" fillId="0" borderId="0" xfId="0" applyNumberFormat="1" applyFont="1" applyBorder="1" applyAlignment="1">
      <alignment vertical="top"/>
    </xf>
    <xf numFmtId="0" fontId="25" fillId="0" borderId="11" xfId="0" applyFont="1" applyBorder="1" applyAlignment="1">
      <alignment horizontal="center" vertical="center"/>
    </xf>
    <xf numFmtId="172" fontId="25" fillId="0" borderId="13" xfId="42" applyNumberFormat="1" applyFont="1" applyBorder="1" applyAlignment="1">
      <alignment horizontal="right"/>
    </xf>
    <xf numFmtId="0" fontId="3" fillId="0" borderId="19" xfId="0" applyFont="1" applyBorder="1" applyAlignment="1">
      <alignment horizontal="right" vertical="top"/>
    </xf>
    <xf numFmtId="0" fontId="3" fillId="0" borderId="18" xfId="0" applyFont="1" applyBorder="1" applyAlignment="1">
      <alignment horizontal="right" vertical="top"/>
    </xf>
    <xf numFmtId="0" fontId="3" fillId="0" borderId="17" xfId="0" applyFont="1" applyBorder="1" applyAlignment="1">
      <alignment horizontal="right" vertical="top"/>
    </xf>
    <xf numFmtId="0" fontId="55" fillId="0" borderId="11" xfId="0" applyFont="1" applyBorder="1" applyAlignment="1">
      <alignment vertical="top"/>
    </xf>
    <xf numFmtId="0" fontId="55" fillId="0" borderId="21" xfId="0" applyFont="1" applyBorder="1" applyAlignment="1">
      <alignment vertical="top"/>
    </xf>
    <xf numFmtId="173" fontId="56" fillId="0" borderId="16" xfId="42" applyNumberFormat="1" applyFont="1" applyBorder="1" applyAlignment="1">
      <alignment/>
    </xf>
    <xf numFmtId="173" fontId="55" fillId="0" borderId="21" xfId="42" applyNumberFormat="1" applyFont="1" applyBorder="1" applyAlignment="1">
      <alignment/>
    </xf>
    <xf numFmtId="172" fontId="28" fillId="0" borderId="0" xfId="42" applyNumberFormat="1" applyFont="1" applyBorder="1" applyAlignment="1">
      <alignment horizontal="right" vertical="top"/>
    </xf>
    <xf numFmtId="172" fontId="0" fillId="0" borderId="0" xfId="42" applyNumberFormat="1" applyFont="1" applyBorder="1" applyAlignment="1">
      <alignment vertical="top"/>
    </xf>
    <xf numFmtId="172" fontId="2" fillId="0" borderId="0" xfId="42" applyNumberFormat="1" applyFont="1" applyBorder="1" applyAlignment="1">
      <alignment vertical="top"/>
    </xf>
    <xf numFmtId="174" fontId="23" fillId="0" borderId="16" xfId="0" applyNumberFormat="1" applyFont="1" applyBorder="1" applyAlignment="1">
      <alignment horizontal="left"/>
    </xf>
    <xf numFmtId="43" fontId="24" fillId="0" borderId="11" xfId="42" applyFont="1" applyBorder="1" applyAlignment="1">
      <alignment vertical="top"/>
    </xf>
    <xf numFmtId="174" fontId="23" fillId="0" borderId="15" xfId="0" applyNumberFormat="1" applyFont="1" applyBorder="1" applyAlignment="1">
      <alignment horizontal="left"/>
    </xf>
    <xf numFmtId="174" fontId="23" fillId="0" borderId="10" xfId="0" applyNumberFormat="1" applyFont="1" applyBorder="1" applyAlignment="1">
      <alignment vertical="top"/>
    </xf>
    <xf numFmtId="0" fontId="23" fillId="0" borderId="11" xfId="0" applyFont="1" applyBorder="1" applyAlignment="1">
      <alignment vertical="top"/>
    </xf>
    <xf numFmtId="0" fontId="30" fillId="0" borderId="11" xfId="0" applyFont="1" applyBorder="1" applyAlignment="1">
      <alignment vertical="top"/>
    </xf>
    <xf numFmtId="0" fontId="55" fillId="0" borderId="22" xfId="0" applyFont="1" applyBorder="1" applyAlignment="1">
      <alignment vertical="top"/>
    </xf>
    <xf numFmtId="43" fontId="25" fillId="0" borderId="20" xfId="0" applyNumberFormat="1" applyFont="1" applyBorder="1" applyAlignment="1">
      <alignment vertical="top"/>
    </xf>
    <xf numFmtId="43" fontId="25" fillId="0" borderId="13" xfId="0" applyNumberFormat="1" applyFont="1" applyBorder="1" applyAlignment="1">
      <alignment vertical="top"/>
    </xf>
    <xf numFmtId="175" fontId="56" fillId="0" borderId="13" xfId="42" applyNumberFormat="1" applyFont="1" applyBorder="1" applyAlignment="1">
      <alignment/>
    </xf>
    <xf numFmtId="175" fontId="56" fillId="0" borderId="10" xfId="42" applyNumberFormat="1" applyFont="1" applyBorder="1" applyAlignment="1">
      <alignment/>
    </xf>
    <xf numFmtId="175" fontId="56" fillId="0" borderId="11" xfId="42" applyNumberFormat="1" applyFont="1" applyBorder="1" applyAlignment="1">
      <alignment/>
    </xf>
    <xf numFmtId="175" fontId="55" fillId="0" borderId="22" xfId="42" applyNumberFormat="1" applyFont="1" applyBorder="1" applyAlignment="1">
      <alignment/>
    </xf>
    <xf numFmtId="172" fontId="56" fillId="0" borderId="17" xfId="42" applyNumberFormat="1" applyFont="1" applyBorder="1" applyAlignment="1">
      <alignment vertical="top"/>
    </xf>
    <xf numFmtId="43" fontId="0" fillId="0" borderId="0" xfId="42" applyFont="1" applyBorder="1" applyAlignment="1">
      <alignment vertical="top"/>
    </xf>
    <xf numFmtId="0" fontId="25" fillId="0" borderId="18" xfId="0" applyFont="1" applyBorder="1" applyAlignment="1">
      <alignment horizontal="left"/>
    </xf>
    <xf numFmtId="0" fontId="26" fillId="0" borderId="19" xfId="0" applyFont="1" applyBorder="1" applyAlignment="1">
      <alignment/>
    </xf>
    <xf numFmtId="0" fontId="25" fillId="0" borderId="19" xfId="0" applyFont="1" applyBorder="1" applyAlignment="1">
      <alignment vertical="top" wrapText="1"/>
    </xf>
    <xf numFmtId="0" fontId="23" fillId="0" borderId="17" xfId="0" applyFont="1" applyBorder="1" applyAlignment="1">
      <alignment vertical="top" wrapText="1"/>
    </xf>
    <xf numFmtId="174" fontId="23" fillId="0" borderId="0" xfId="0" applyNumberFormat="1" applyFont="1" applyBorder="1" applyAlignment="1">
      <alignment vertical="top"/>
    </xf>
    <xf numFmtId="0" fontId="23" fillId="0" borderId="19" xfId="0" applyFont="1" applyBorder="1" applyAlignment="1">
      <alignment/>
    </xf>
    <xf numFmtId="0" fontId="23" fillId="0" borderId="14" xfId="0" applyFont="1" applyBorder="1" applyAlignment="1">
      <alignment/>
    </xf>
    <xf numFmtId="0" fontId="25" fillId="0" borderId="10" xfId="0" applyFont="1" applyBorder="1" applyAlignment="1">
      <alignment/>
    </xf>
    <xf numFmtId="0" fontId="25" fillId="0" borderId="11" xfId="0" applyFont="1" applyBorder="1" applyAlignment="1">
      <alignment/>
    </xf>
    <xf numFmtId="0" fontId="23" fillId="0" borderId="12" xfId="0" applyFont="1" applyBorder="1" applyAlignment="1">
      <alignment vertical="top"/>
    </xf>
    <xf numFmtId="174" fontId="23" fillId="0" borderId="13" xfId="0" applyNumberFormat="1" applyFont="1" applyBorder="1" applyAlignment="1">
      <alignment vertical="top"/>
    </xf>
    <xf numFmtId="175" fontId="23" fillId="0" borderId="10" xfId="0" applyNumberFormat="1" applyFont="1" applyBorder="1" applyAlignment="1">
      <alignment/>
    </xf>
    <xf numFmtId="0" fontId="23" fillId="0" borderId="18" xfId="0" applyFont="1" applyBorder="1" applyAlignment="1">
      <alignment/>
    </xf>
    <xf numFmtId="172" fontId="51" fillId="0" borderId="21" xfId="42" applyNumberFormat="1" applyFont="1" applyBorder="1" applyAlignment="1">
      <alignment/>
    </xf>
    <xf numFmtId="172" fontId="55" fillId="0" borderId="23" xfId="42" applyNumberFormat="1" applyFont="1" applyBorder="1" applyAlignment="1">
      <alignment vertical="top"/>
    </xf>
    <xf numFmtId="172" fontId="30" fillId="0" borderId="12" xfId="42" applyNumberFormat="1" applyFont="1" applyFill="1" applyBorder="1" applyAlignment="1">
      <alignment/>
    </xf>
    <xf numFmtId="43" fontId="28" fillId="0" borderId="13" xfId="42" applyFont="1" applyBorder="1" applyAlignment="1">
      <alignment/>
    </xf>
    <xf numFmtId="43" fontId="29" fillId="0" borderId="13" xfId="42" applyFont="1" applyBorder="1" applyAlignment="1">
      <alignment/>
    </xf>
    <xf numFmtId="175" fontId="26" fillId="0" borderId="16" xfId="42" applyNumberFormat="1" applyFont="1" applyBorder="1" applyAlignment="1">
      <alignment vertical="top"/>
    </xf>
    <xf numFmtId="0" fontId="25" fillId="0" borderId="13" xfId="0" applyFont="1" applyBorder="1" applyAlignment="1">
      <alignment horizontal="left"/>
    </xf>
    <xf numFmtId="0" fontId="26" fillId="0" borderId="10" xfId="0" applyFont="1" applyBorder="1" applyAlignment="1">
      <alignment/>
    </xf>
    <xf numFmtId="43" fontId="53" fillId="0" borderId="0" xfId="42" applyFont="1" applyAlignment="1">
      <alignment/>
    </xf>
    <xf numFmtId="172" fontId="55" fillId="0" borderId="21" xfId="42" applyNumberFormat="1" applyFont="1" applyBorder="1" applyAlignment="1">
      <alignment vertical="top"/>
    </xf>
    <xf numFmtId="0" fontId="51" fillId="0" borderId="13" xfId="0" applyFont="1" applyBorder="1" applyAlignment="1">
      <alignment vertical="top" wrapText="1"/>
    </xf>
    <xf numFmtId="172" fontId="28" fillId="0" borderId="10" xfId="42" applyNumberFormat="1" applyFont="1" applyBorder="1" applyAlignment="1">
      <alignment vertical="top"/>
    </xf>
    <xf numFmtId="0" fontId="28" fillId="0" borderId="11" xfId="0" applyFont="1" applyBorder="1" applyAlignment="1">
      <alignment horizontal="right" vertical="center"/>
    </xf>
    <xf numFmtId="43" fontId="51" fillId="0" borderId="0" xfId="42" applyFont="1" applyBorder="1" applyAlignment="1">
      <alignment vertical="top"/>
    </xf>
    <xf numFmtId="43" fontId="3" fillId="0" borderId="10" xfId="42" applyFont="1" applyBorder="1" applyAlignment="1">
      <alignment/>
    </xf>
    <xf numFmtId="20" fontId="25" fillId="0" borderId="18" xfId="0" applyNumberFormat="1" applyFont="1" applyBorder="1" applyAlignment="1" quotePrefix="1">
      <alignment horizontal="right"/>
    </xf>
    <xf numFmtId="174" fontId="25" fillId="0" borderId="14" xfId="0" applyNumberFormat="1" applyFont="1" applyBorder="1" applyAlignment="1">
      <alignment horizontal="left"/>
    </xf>
    <xf numFmtId="0" fontId="25" fillId="0" borderId="19" xfId="0" applyFont="1" applyBorder="1" applyAlignment="1">
      <alignment/>
    </xf>
    <xf numFmtId="0" fontId="25" fillId="0" borderId="16" xfId="0" applyFont="1" applyBorder="1" applyAlignment="1">
      <alignment/>
    </xf>
    <xf numFmtId="43" fontId="51" fillId="0" borderId="22" xfId="42" applyFont="1" applyBorder="1" applyAlignment="1">
      <alignment/>
    </xf>
    <xf numFmtId="172" fontId="0" fillId="0" borderId="14" xfId="42" applyNumberFormat="1" applyFont="1" applyBorder="1" applyAlignment="1">
      <alignment/>
    </xf>
    <xf numFmtId="172" fontId="0" fillId="0" borderId="19" xfId="42" applyNumberFormat="1" applyFont="1" applyBorder="1" applyAlignment="1">
      <alignment/>
    </xf>
    <xf numFmtId="172" fontId="0" fillId="0" borderId="16" xfId="42" applyNumberFormat="1" applyFont="1" applyBorder="1" applyAlignment="1">
      <alignment/>
    </xf>
    <xf numFmtId="172" fontId="1" fillId="0" borderId="19" xfId="42" applyNumberFormat="1" applyFont="1" applyBorder="1" applyAlignment="1">
      <alignment horizontal="right" vertical="top"/>
    </xf>
    <xf numFmtId="172" fontId="1" fillId="0" borderId="16" xfId="42" applyNumberFormat="1" applyFont="1" applyBorder="1" applyAlignment="1">
      <alignment horizontal="right" vertical="top"/>
    </xf>
    <xf numFmtId="172" fontId="53" fillId="0" borderId="0" xfId="42" applyNumberFormat="1" applyFont="1" applyBorder="1" applyAlignment="1">
      <alignment vertical="top"/>
    </xf>
    <xf numFmtId="172" fontId="0" fillId="0" borderId="16" xfId="42" applyNumberFormat="1" applyFont="1" applyBorder="1" applyAlignment="1">
      <alignment vertical="top"/>
    </xf>
    <xf numFmtId="172" fontId="0" fillId="0" borderId="19" xfId="42" applyNumberFormat="1" applyFont="1" applyBorder="1" applyAlignment="1">
      <alignment vertical="top"/>
    </xf>
    <xf numFmtId="43" fontId="29" fillId="0" borderId="0" xfId="42" applyFont="1" applyAlignment="1">
      <alignment/>
    </xf>
    <xf numFmtId="172" fontId="51" fillId="0" borderId="17" xfId="42" applyNumberFormat="1" applyFont="1" applyBorder="1" applyAlignment="1">
      <alignment vertical="top"/>
    </xf>
    <xf numFmtId="172" fontId="51" fillId="0" borderId="15" xfId="42" applyNumberFormat="1" applyFont="1" applyBorder="1" applyAlignment="1">
      <alignment/>
    </xf>
    <xf numFmtId="172" fontId="1" fillId="0" borderId="0" xfId="42" applyNumberFormat="1" applyFont="1" applyBorder="1" applyAlignment="1">
      <alignment horizontal="right" vertical="top"/>
    </xf>
    <xf numFmtId="172" fontId="57" fillId="0" borderId="0" xfId="42" applyNumberFormat="1" applyFont="1" applyBorder="1" applyAlignment="1">
      <alignment vertical="top"/>
    </xf>
    <xf numFmtId="172" fontId="28" fillId="0" borderId="17" xfId="42" applyNumberFormat="1" applyFont="1" applyBorder="1" applyAlignment="1">
      <alignment horizontal="right" vertical="top"/>
    </xf>
    <xf numFmtId="172" fontId="28" fillId="0" borderId="15" xfId="42" applyNumberFormat="1" applyFont="1" applyBorder="1" applyAlignment="1">
      <alignment horizontal="right" vertical="top"/>
    </xf>
    <xf numFmtId="172" fontId="1" fillId="0" borderId="18" xfId="42" applyNumberFormat="1" applyFont="1" applyBorder="1" applyAlignment="1">
      <alignment horizontal="right" vertical="center"/>
    </xf>
    <xf numFmtId="172" fontId="3" fillId="0" borderId="17" xfId="42" applyNumberFormat="1" applyFont="1" applyBorder="1" applyAlignment="1">
      <alignment horizontal="right" vertical="center"/>
    </xf>
    <xf numFmtId="172" fontId="5" fillId="0" borderId="0" xfId="42" applyNumberFormat="1" applyFont="1" applyBorder="1" applyAlignment="1">
      <alignment vertical="top"/>
    </xf>
    <xf numFmtId="172" fontId="0" fillId="0" borderId="20" xfId="42" applyNumberFormat="1" applyFont="1" applyBorder="1" applyAlignment="1">
      <alignment/>
    </xf>
    <xf numFmtId="173" fontId="56" fillId="0" borderId="14" xfId="42" applyNumberFormat="1" applyFont="1" applyBorder="1" applyAlignment="1">
      <alignment/>
    </xf>
    <xf numFmtId="172" fontId="1" fillId="0" borderId="17" xfId="42" applyNumberFormat="1" applyFont="1" applyBorder="1" applyAlignment="1">
      <alignment horizontal="right" vertical="center"/>
    </xf>
    <xf numFmtId="172" fontId="51" fillId="0" borderId="22" xfId="42" applyNumberFormat="1" applyFont="1" applyBorder="1" applyAlignment="1">
      <alignment/>
    </xf>
    <xf numFmtId="172" fontId="1" fillId="0" borderId="20" xfId="42" applyNumberFormat="1" applyFont="1" applyBorder="1" applyAlignment="1">
      <alignment vertical="center"/>
    </xf>
    <xf numFmtId="172" fontId="27" fillId="0" borderId="13" xfId="42" applyNumberFormat="1" applyFont="1" applyBorder="1" applyAlignment="1">
      <alignment vertical="top"/>
    </xf>
    <xf numFmtId="172" fontId="0" fillId="0" borderId="18" xfId="42" applyNumberFormat="1" applyFont="1" applyBorder="1" applyAlignment="1">
      <alignment/>
    </xf>
    <xf numFmtId="172" fontId="27" fillId="0" borderId="0" xfId="42" applyNumberFormat="1" applyFont="1" applyBorder="1" applyAlignment="1">
      <alignment vertical="top"/>
    </xf>
    <xf numFmtId="172" fontId="27" fillId="0" borderId="10" xfId="42" applyNumberFormat="1" applyFont="1" applyBorder="1" applyAlignment="1">
      <alignment vertical="top"/>
    </xf>
    <xf numFmtId="172" fontId="1" fillId="0" borderId="0" xfId="42" applyNumberFormat="1" applyFont="1" applyBorder="1" applyAlignment="1">
      <alignment vertical="center"/>
    </xf>
    <xf numFmtId="172" fontId="27" fillId="0" borderId="0" xfId="42" applyNumberFormat="1" applyFont="1" applyFill="1" applyBorder="1" applyAlignment="1">
      <alignment vertical="top"/>
    </xf>
    <xf numFmtId="172" fontId="27" fillId="0" borderId="0" xfId="42" applyNumberFormat="1" applyFont="1" applyBorder="1" applyAlignment="1">
      <alignment horizontal="left"/>
    </xf>
    <xf numFmtId="172" fontId="51" fillId="0" borderId="11" xfId="42" applyNumberFormat="1" applyFont="1" applyBorder="1" applyAlignment="1">
      <alignment/>
    </xf>
    <xf numFmtId="173" fontId="51" fillId="0" borderId="21" xfId="42" applyNumberFormat="1" applyFont="1" applyBorder="1" applyAlignment="1">
      <alignment vertical="top"/>
    </xf>
    <xf numFmtId="175" fontId="51" fillId="0" borderId="22" xfId="0" applyNumberFormat="1" applyFont="1" applyBorder="1" applyAlignment="1">
      <alignment vertical="top"/>
    </xf>
    <xf numFmtId="0" fontId="54" fillId="0" borderId="0" xfId="0" applyFont="1" applyBorder="1" applyAlignment="1">
      <alignment vertical="top"/>
    </xf>
    <xf numFmtId="0" fontId="25" fillId="0" borderId="0" xfId="0" applyFont="1" applyBorder="1" applyAlignment="1">
      <alignment horizontal="center" vertical="top" wrapText="1"/>
    </xf>
    <xf numFmtId="172" fontId="25" fillId="0" borderId="0" xfId="0" applyNumberFormat="1" applyFont="1" applyBorder="1" applyAlignment="1">
      <alignment horizontal="center" vertical="top" wrapText="1"/>
    </xf>
    <xf numFmtId="172" fontId="53" fillId="0" borderId="0" xfId="0" applyNumberFormat="1" applyFont="1" applyBorder="1" applyAlignment="1">
      <alignment vertical="top"/>
    </xf>
    <xf numFmtId="172" fontId="53" fillId="0" borderId="0" xfId="42" applyNumberFormat="1" applyFont="1" applyBorder="1" applyAlignment="1">
      <alignment horizontal="right" vertical="top"/>
    </xf>
    <xf numFmtId="0" fontId="53" fillId="0" borderId="0" xfId="0" applyFont="1" applyBorder="1" applyAlignment="1">
      <alignment vertical="top"/>
    </xf>
    <xf numFmtId="2" fontId="53" fillId="0" borderId="0" xfId="0" applyNumberFormat="1" applyFont="1" applyBorder="1" applyAlignment="1">
      <alignment vertical="top"/>
    </xf>
    <xf numFmtId="0" fontId="25" fillId="0" borderId="13" xfId="0" applyFont="1" applyBorder="1" applyAlignment="1">
      <alignment horizontal="center" vertical="top"/>
    </xf>
    <xf numFmtId="0" fontId="25" fillId="0" borderId="14" xfId="0" applyFont="1" applyBorder="1" applyAlignment="1">
      <alignment horizontal="centerContinuous" vertical="top"/>
    </xf>
    <xf numFmtId="172" fontId="25" fillId="0" borderId="14" xfId="42" applyNumberFormat="1" applyFont="1" applyBorder="1" applyAlignment="1">
      <alignment horizontal="center" vertical="center"/>
    </xf>
    <xf numFmtId="172" fontId="25" fillId="0" borderId="13" xfId="42" applyNumberFormat="1" applyFont="1" applyBorder="1" applyAlignment="1">
      <alignment horizontal="right" vertical="center"/>
    </xf>
    <xf numFmtId="0" fontId="54" fillId="0" borderId="14" xfId="0" applyFont="1" applyBorder="1" applyAlignment="1">
      <alignment vertical="top" wrapText="1"/>
    </xf>
    <xf numFmtId="0" fontId="25" fillId="0" borderId="11" xfId="0" applyFont="1" applyBorder="1" applyAlignment="1">
      <alignment horizontal="center" vertical="top"/>
    </xf>
    <xf numFmtId="0" fontId="25" fillId="0" borderId="15" xfId="0" applyFont="1" applyBorder="1" applyAlignment="1">
      <alignment vertical="top"/>
    </xf>
    <xf numFmtId="172" fontId="25" fillId="0" borderId="15" xfId="42" applyNumberFormat="1" applyFont="1" applyBorder="1" applyAlignment="1">
      <alignment horizontal="center" vertical="top"/>
    </xf>
    <xf numFmtId="0" fontId="25" fillId="0" borderId="15" xfId="0" applyFont="1" applyBorder="1" applyAlignment="1">
      <alignment horizontal="left" vertical="center"/>
    </xf>
    <xf numFmtId="0" fontId="23" fillId="0" borderId="13" xfId="0" applyFont="1" applyBorder="1" applyAlignment="1">
      <alignment horizontal="center" vertical="top"/>
    </xf>
    <xf numFmtId="0" fontId="23" fillId="0" borderId="13" xfId="0" applyNumberFormat="1" applyFont="1" applyBorder="1" applyAlignment="1">
      <alignment vertical="top"/>
    </xf>
    <xf numFmtId="0" fontId="23" fillId="0" borderId="10" xfId="0" applyFont="1" applyBorder="1" applyAlignment="1">
      <alignment horizontal="center" vertical="top"/>
    </xf>
    <xf numFmtId="0" fontId="23" fillId="0" borderId="10" xfId="0" applyNumberFormat="1" applyFont="1" applyBorder="1" applyAlignment="1">
      <alignment vertical="top"/>
    </xf>
    <xf numFmtId="0" fontId="23" fillId="0" borderId="10" xfId="0" applyFont="1" applyBorder="1" applyAlignment="1">
      <alignment vertical="top"/>
    </xf>
    <xf numFmtId="0" fontId="24" fillId="0" borderId="10" xfId="0" applyFont="1" applyBorder="1" applyAlignment="1">
      <alignment vertical="center"/>
    </xf>
    <xf numFmtId="0" fontId="53" fillId="0" borderId="10" xfId="0" applyFont="1" applyBorder="1" applyAlignment="1">
      <alignment/>
    </xf>
    <xf numFmtId="0" fontId="23" fillId="0" borderId="11" xfId="0" applyFont="1" applyBorder="1" applyAlignment="1">
      <alignment horizontal="center" vertical="top"/>
    </xf>
    <xf numFmtId="0" fontId="23" fillId="0" borderId="11" xfId="0" applyNumberFormat="1" applyFont="1" applyBorder="1" applyAlignment="1">
      <alignment vertical="top"/>
    </xf>
    <xf numFmtId="0" fontId="25" fillId="0" borderId="11" xfId="0" applyFont="1" applyBorder="1" applyAlignment="1">
      <alignment/>
    </xf>
    <xf numFmtId="0" fontId="25" fillId="0" borderId="11" xfId="0" applyNumberFormat="1" applyFont="1" applyBorder="1" applyAlignment="1">
      <alignment vertical="top"/>
    </xf>
    <xf numFmtId="0" fontId="53" fillId="0" borderId="0" xfId="0" applyFont="1" applyBorder="1" applyAlignment="1">
      <alignment horizontal="left" vertical="top"/>
    </xf>
    <xf numFmtId="172" fontId="53" fillId="0" borderId="0" xfId="42" applyNumberFormat="1" applyFont="1" applyAlignment="1">
      <alignment/>
    </xf>
    <xf numFmtId="172" fontId="0" fillId="0" borderId="13" xfId="42" applyNumberFormat="1" applyFont="1" applyBorder="1" applyAlignment="1">
      <alignment/>
    </xf>
    <xf numFmtId="172" fontId="0" fillId="0" borderId="13" xfId="42" applyNumberFormat="1" applyFont="1" applyBorder="1" applyAlignment="1">
      <alignment horizontal="right"/>
    </xf>
    <xf numFmtId="173" fontId="0" fillId="0" borderId="14" xfId="42" applyNumberFormat="1" applyFont="1" applyBorder="1" applyAlignment="1">
      <alignment vertical="top"/>
    </xf>
    <xf numFmtId="172" fontId="0" fillId="0" borderId="10" xfId="42" applyNumberFormat="1" applyFont="1" applyBorder="1" applyAlignment="1">
      <alignment/>
    </xf>
    <xf numFmtId="172" fontId="0" fillId="0" borderId="10" xfId="42" applyNumberFormat="1" applyFont="1" applyBorder="1" applyAlignment="1">
      <alignment horizontal="right" vertical="top"/>
    </xf>
    <xf numFmtId="173" fontId="0" fillId="0" borderId="16" xfId="42" applyNumberFormat="1" applyFont="1" applyBorder="1" applyAlignment="1">
      <alignment vertical="top"/>
    </xf>
    <xf numFmtId="172" fontId="0" fillId="0" borderId="10" xfId="42" applyNumberFormat="1" applyFont="1" applyBorder="1" applyAlignment="1">
      <alignment/>
    </xf>
    <xf numFmtId="172" fontId="0" fillId="0" borderId="11" xfId="42" applyNumberFormat="1" applyFont="1" applyBorder="1" applyAlignment="1">
      <alignment vertical="top"/>
    </xf>
    <xf numFmtId="172" fontId="0" fillId="0" borderId="11" xfId="42" applyNumberFormat="1" applyFont="1" applyBorder="1" applyAlignment="1">
      <alignment horizontal="right" vertical="top"/>
    </xf>
    <xf numFmtId="173" fontId="0" fillId="0" borderId="15" xfId="42" applyNumberFormat="1" applyFont="1" applyBorder="1" applyAlignment="1">
      <alignment vertical="top"/>
    </xf>
    <xf numFmtId="172" fontId="29" fillId="0" borderId="12" xfId="42" applyNumberFormat="1" applyFont="1" applyBorder="1" applyAlignment="1">
      <alignment horizontal="center"/>
    </xf>
    <xf numFmtId="172" fontId="1" fillId="0" borderId="20" xfId="42" applyNumberFormat="1" applyFont="1" applyBorder="1" applyAlignment="1">
      <alignment vertical="top"/>
    </xf>
    <xf numFmtId="172" fontId="0" fillId="0" borderId="0" xfId="42" applyNumberFormat="1" applyFont="1" applyBorder="1" applyAlignment="1">
      <alignment/>
    </xf>
    <xf numFmtId="172" fontId="1" fillId="0" borderId="0" xfId="42" applyNumberFormat="1" applyFont="1" applyBorder="1" applyAlignment="1">
      <alignment vertical="top"/>
    </xf>
    <xf numFmtId="0" fontId="25" fillId="0" borderId="15" xfId="0" applyFont="1" applyBorder="1" applyAlignment="1">
      <alignment horizontal="right"/>
    </xf>
    <xf numFmtId="172" fontId="25" fillId="0" borderId="20" xfId="42" applyNumberFormat="1" applyFont="1" applyBorder="1" applyAlignment="1">
      <alignment horizontal="center" vertical="center"/>
    </xf>
    <xf numFmtId="0" fontId="25" fillId="0" borderId="14" xfId="0" applyFont="1" applyBorder="1" applyAlignment="1">
      <alignment horizontal="right" vertical="top" wrapText="1"/>
    </xf>
    <xf numFmtId="172" fontId="29" fillId="0" borderId="11" xfId="42" applyNumberFormat="1" applyFont="1" applyBorder="1" applyAlignment="1">
      <alignment horizontal="center"/>
    </xf>
    <xf numFmtId="0" fontId="25" fillId="0" borderId="10" xfId="0" applyFont="1" applyBorder="1" applyAlignment="1">
      <alignment horizontal="left" vertical="top"/>
    </xf>
    <xf numFmtId="0" fontId="29" fillId="0" borderId="13" xfId="0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0" fontId="0" fillId="0" borderId="13" xfId="0" applyFont="1" applyBorder="1" applyAlignment="1">
      <alignment/>
    </xf>
    <xf numFmtId="43" fontId="0" fillId="0" borderId="14" xfId="42" applyFont="1" applyBorder="1" applyAlignment="1">
      <alignment/>
    </xf>
    <xf numFmtId="43" fontId="0" fillId="0" borderId="18" xfId="42" applyFont="1" applyBorder="1" applyAlignment="1">
      <alignment/>
    </xf>
    <xf numFmtId="0" fontId="0" fillId="0" borderId="10" xfId="0" applyFont="1" applyBorder="1" applyAlignment="1">
      <alignment/>
    </xf>
    <xf numFmtId="43" fontId="0" fillId="0" borderId="16" xfId="42" applyFont="1" applyBorder="1" applyAlignment="1">
      <alignment/>
    </xf>
    <xf numFmtId="43" fontId="0" fillId="0" borderId="19" xfId="42" applyFont="1" applyBorder="1" applyAlignment="1">
      <alignment/>
    </xf>
    <xf numFmtId="0" fontId="27" fillId="0" borderId="18" xfId="0" applyFont="1" applyBorder="1" applyAlignment="1">
      <alignment horizontal="center" vertical="top"/>
    </xf>
    <xf numFmtId="173" fontId="0" fillId="0" borderId="13" xfId="42" applyNumberFormat="1" applyFont="1" applyBorder="1" applyAlignment="1">
      <alignment horizontal="center"/>
    </xf>
    <xf numFmtId="0" fontId="27" fillId="0" borderId="19" xfId="0" applyFont="1" applyBorder="1" applyAlignment="1">
      <alignment horizontal="center" vertical="top"/>
    </xf>
    <xf numFmtId="173" fontId="0" fillId="0" borderId="10" xfId="42" applyNumberFormat="1" applyFont="1" applyBorder="1" applyAlignment="1">
      <alignment horizontal="center"/>
    </xf>
    <xf numFmtId="0" fontId="27" fillId="0" borderId="17" xfId="0" applyFont="1" applyBorder="1" applyAlignment="1">
      <alignment horizontal="center" vertical="top"/>
    </xf>
    <xf numFmtId="0" fontId="0" fillId="0" borderId="11" xfId="0" applyFont="1" applyBorder="1" applyAlignment="1">
      <alignment horizontal="left"/>
    </xf>
    <xf numFmtId="43" fontId="0" fillId="0" borderId="17" xfId="42" applyFont="1" applyBorder="1" applyAlignment="1">
      <alignment/>
    </xf>
    <xf numFmtId="0" fontId="28" fillId="0" borderId="23" xfId="0" applyFont="1" applyBorder="1" applyAlignment="1">
      <alignment horizontal="center" vertical="top"/>
    </xf>
    <xf numFmtId="0" fontId="28" fillId="0" borderId="11" xfId="0" applyFont="1" applyBorder="1" applyAlignment="1">
      <alignment horizontal="left" vertical="top"/>
    </xf>
    <xf numFmtId="173" fontId="51" fillId="0" borderId="22" xfId="42" applyNumberFormat="1" applyFont="1" applyBorder="1" applyAlignment="1">
      <alignment horizontal="center"/>
    </xf>
    <xf numFmtId="43" fontId="0" fillId="0" borderId="13" xfId="42" applyFont="1" applyBorder="1" applyAlignment="1">
      <alignment/>
    </xf>
    <xf numFmtId="43" fontId="0" fillId="0" borderId="10" xfId="42" applyFont="1" applyBorder="1" applyAlignment="1">
      <alignment/>
    </xf>
    <xf numFmtId="0" fontId="0" fillId="0" borderId="18" xfId="0" applyFont="1" applyBorder="1" applyAlignment="1">
      <alignment/>
    </xf>
    <xf numFmtId="173" fontId="0" fillId="0" borderId="14" xfId="0" applyNumberFormat="1" applyFont="1" applyBorder="1" applyAlignment="1">
      <alignment horizontal="center"/>
    </xf>
    <xf numFmtId="0" fontId="0" fillId="0" borderId="19" xfId="0" applyFont="1" applyBorder="1" applyAlignment="1">
      <alignment/>
    </xf>
    <xf numFmtId="173" fontId="0" fillId="0" borderId="16" xfId="0" applyNumberFormat="1" applyFont="1" applyBorder="1" applyAlignment="1">
      <alignment horizontal="center"/>
    </xf>
    <xf numFmtId="0" fontId="0" fillId="0" borderId="17" xfId="0" applyFont="1" applyBorder="1" applyAlignment="1">
      <alignment horizontal="right"/>
    </xf>
    <xf numFmtId="0" fontId="0" fillId="0" borderId="11" xfId="0" applyFont="1" applyBorder="1" applyAlignment="1">
      <alignment/>
    </xf>
    <xf numFmtId="43" fontId="0" fillId="0" borderId="11" xfId="42" applyFont="1" applyBorder="1" applyAlignment="1">
      <alignment/>
    </xf>
    <xf numFmtId="173" fontId="0" fillId="0" borderId="16" xfId="42" applyNumberFormat="1" applyFont="1" applyBorder="1" applyAlignment="1">
      <alignment horizontal="center"/>
    </xf>
    <xf numFmtId="0" fontId="28" fillId="0" borderId="22" xfId="0" applyFont="1" applyBorder="1" applyAlignment="1">
      <alignment horizontal="center" vertical="top"/>
    </xf>
    <xf numFmtId="0" fontId="33" fillId="0" borderId="0" xfId="0" applyFont="1" applyAlignment="1">
      <alignment horizontal="center"/>
    </xf>
    <xf numFmtId="0" fontId="25" fillId="0" borderId="20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172" fontId="34" fillId="0" borderId="0" xfId="42" applyNumberFormat="1" applyFont="1" applyBorder="1" applyAlignment="1">
      <alignment horizontal="center" vertical="top"/>
    </xf>
    <xf numFmtId="172" fontId="4" fillId="0" borderId="0" xfId="42" applyNumberFormat="1" applyFont="1" applyBorder="1" applyAlignment="1">
      <alignment horizontal="center" vertical="top"/>
    </xf>
    <xf numFmtId="172" fontId="28" fillId="0" borderId="20" xfId="42" applyNumberFormat="1" applyFont="1" applyBorder="1" applyAlignment="1">
      <alignment horizontal="center" vertical="top"/>
    </xf>
    <xf numFmtId="172" fontId="28" fillId="0" borderId="18" xfId="42" applyNumberFormat="1" applyFont="1" applyBorder="1" applyAlignment="1">
      <alignment horizontal="center" vertical="top"/>
    </xf>
    <xf numFmtId="172" fontId="28" fillId="0" borderId="14" xfId="42" applyNumberFormat="1" applyFont="1" applyBorder="1" applyAlignment="1">
      <alignment horizontal="center" vertical="top"/>
    </xf>
    <xf numFmtId="172" fontId="28" fillId="0" borderId="19" xfId="42" applyNumberFormat="1" applyFont="1" applyBorder="1" applyAlignment="1">
      <alignment horizontal="center" vertical="top"/>
    </xf>
    <xf numFmtId="172" fontId="28" fillId="0" borderId="16" xfId="42" applyNumberFormat="1" applyFont="1" applyBorder="1" applyAlignment="1">
      <alignment horizontal="center" vertical="top"/>
    </xf>
    <xf numFmtId="172" fontId="28" fillId="0" borderId="0" xfId="42" applyNumberFormat="1" applyFont="1" applyBorder="1" applyAlignment="1">
      <alignment horizontal="center" vertical="top"/>
    </xf>
    <xf numFmtId="0" fontId="54" fillId="0" borderId="0" xfId="0" applyFont="1" applyAlignment="1">
      <alignment horizontal="center" vertical="top"/>
    </xf>
    <xf numFmtId="0" fontId="25" fillId="0" borderId="0" xfId="0" applyFont="1" applyBorder="1" applyAlignment="1">
      <alignment horizontal="center" vertical="top" wrapText="1"/>
    </xf>
    <xf numFmtId="0" fontId="29" fillId="0" borderId="0" xfId="0" applyNumberFormat="1" applyFont="1" applyFill="1" applyBorder="1" applyAlignment="1" applyProtection="1">
      <alignment horizontal="center"/>
      <protection/>
    </xf>
    <xf numFmtId="172" fontId="25" fillId="0" borderId="0" xfId="42" applyNumberFormat="1" applyFont="1" applyBorder="1" applyAlignment="1">
      <alignment horizontal="center"/>
    </xf>
    <xf numFmtId="43" fontId="53" fillId="0" borderId="0" xfId="0" applyNumberFormat="1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09"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/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zoomScalePageLayoutView="0" workbookViewId="0" topLeftCell="A1">
      <selection activeCell="I11" sqref="I11"/>
    </sheetView>
  </sheetViews>
  <sheetFormatPr defaultColWidth="9.140625" defaultRowHeight="15"/>
  <cols>
    <col min="1" max="1" width="40.00390625" style="4" customWidth="1"/>
    <col min="2" max="2" width="14.28125" style="4" bestFit="1" customWidth="1"/>
    <col min="3" max="3" width="15.7109375" style="4" bestFit="1" customWidth="1"/>
    <col min="4" max="4" width="12.140625" style="4" bestFit="1" customWidth="1"/>
    <col min="5" max="5" width="14.28125" style="4" customWidth="1"/>
    <col min="6" max="6" width="11.28125" style="4" customWidth="1"/>
    <col min="7" max="7" width="11.00390625" style="4" customWidth="1"/>
    <col min="8" max="16384" width="9.140625" style="4" customWidth="1"/>
  </cols>
  <sheetData>
    <row r="1" spans="1:7" ht="18.75">
      <c r="A1" s="227" t="s">
        <v>45</v>
      </c>
      <c r="B1" s="227"/>
      <c r="C1" s="227"/>
      <c r="D1" s="227"/>
      <c r="E1" s="227"/>
      <c r="F1" s="227"/>
      <c r="G1" s="227"/>
    </row>
    <row r="2" spans="1:7" ht="15.75">
      <c r="A2" s="5"/>
      <c r="B2" s="5"/>
      <c r="C2" s="6"/>
      <c r="D2" s="5"/>
      <c r="E2" s="5"/>
      <c r="F2" s="7" t="s">
        <v>46</v>
      </c>
      <c r="G2" s="5"/>
    </row>
    <row r="3" spans="1:7" ht="15.75">
      <c r="A3" s="8"/>
      <c r="B3" s="9" t="s">
        <v>47</v>
      </c>
      <c r="C3" s="58" t="s">
        <v>48</v>
      </c>
      <c r="D3" s="10" t="s">
        <v>49</v>
      </c>
      <c r="E3" s="10" t="s">
        <v>50</v>
      </c>
      <c r="F3" s="228" t="s">
        <v>51</v>
      </c>
      <c r="G3" s="229"/>
    </row>
    <row r="4" spans="1:7" ht="15.75">
      <c r="A4" s="2"/>
      <c r="B4" s="13"/>
      <c r="C4" s="1"/>
      <c r="D4" s="13"/>
      <c r="E4" s="13"/>
      <c r="F4" s="12"/>
      <c r="G4" s="13"/>
    </row>
    <row r="5" spans="1:7" ht="15.75">
      <c r="A5" s="84" t="s">
        <v>95</v>
      </c>
      <c r="B5" s="100">
        <v>108.47975598277</v>
      </c>
      <c r="C5" s="101">
        <v>1254.11017916449</v>
      </c>
      <c r="D5" s="77">
        <f>+C5+B5</f>
        <v>1362.5899351472601</v>
      </c>
      <c r="E5" s="76">
        <f>+C5-B5</f>
        <v>1145.63042318172</v>
      </c>
      <c r="F5" s="112" t="s">
        <v>52</v>
      </c>
      <c r="G5" s="113">
        <f>+C5/B5</f>
        <v>11.560776181720783</v>
      </c>
    </row>
    <row r="6" spans="1:7" ht="15.75">
      <c r="A6" s="85" t="s">
        <v>53</v>
      </c>
      <c r="B6" s="18">
        <f>+B5*100/D5</f>
        <v>7.961291448336303</v>
      </c>
      <c r="C6" s="18">
        <f>+C5*100/D5</f>
        <v>92.0387085516637</v>
      </c>
      <c r="D6" s="91"/>
      <c r="E6" s="12"/>
      <c r="F6" s="89"/>
      <c r="G6" s="69"/>
    </row>
    <row r="7" spans="1:7" ht="15.75">
      <c r="A7" s="19"/>
      <c r="B7" s="70"/>
      <c r="C7" s="17"/>
      <c r="D7" s="92"/>
      <c r="E7" s="3"/>
      <c r="F7" s="19"/>
      <c r="G7" s="71"/>
    </row>
    <row r="8" spans="1:7" ht="15.75">
      <c r="A8" s="103" t="s">
        <v>96</v>
      </c>
      <c r="B8" s="110">
        <v>173.34821197603</v>
      </c>
      <c r="C8" s="111">
        <v>1604.65251749997</v>
      </c>
      <c r="D8" s="77">
        <f>+C8+B8</f>
        <v>1778.0007294759998</v>
      </c>
      <c r="E8" s="76">
        <f>+C8-B8</f>
        <v>1431.30430552394</v>
      </c>
      <c r="F8" s="112" t="s">
        <v>52</v>
      </c>
      <c r="G8" s="113">
        <f>+C8/B8</f>
        <v>9.256816088312787</v>
      </c>
    </row>
    <row r="9" spans="1:7" ht="15.75">
      <c r="A9" s="104" t="s">
        <v>53</v>
      </c>
      <c r="B9" s="102">
        <f>+B8*100/D8</f>
        <v>9.749614221312383</v>
      </c>
      <c r="C9" s="18">
        <f>+C8*100/D8</f>
        <v>90.25038577868763</v>
      </c>
      <c r="D9" s="91"/>
      <c r="E9" s="12"/>
      <c r="F9" s="114"/>
      <c r="G9" s="115"/>
    </row>
    <row r="10" spans="1:7" ht="15.75">
      <c r="A10" s="2"/>
      <c r="B10" s="11"/>
      <c r="C10" s="2"/>
      <c r="D10" s="92"/>
      <c r="E10" s="3"/>
      <c r="F10" s="19"/>
      <c r="G10" s="11"/>
    </row>
    <row r="11" spans="1:7" ht="15.75">
      <c r="A11" s="103" t="s">
        <v>97</v>
      </c>
      <c r="B11" s="125">
        <v>130.90003720937</v>
      </c>
      <c r="C11" s="125">
        <v>1335.3224622725302</v>
      </c>
      <c r="D11" s="77">
        <f>+B11+C11</f>
        <v>1466.2224994819003</v>
      </c>
      <c r="E11" s="76">
        <f>+C11-B11</f>
        <v>1204.42242506316</v>
      </c>
      <c r="F11" s="112" t="s">
        <v>52</v>
      </c>
      <c r="G11" s="113">
        <f>C11/B11</f>
        <v>10.201085429309153</v>
      </c>
    </row>
    <row r="12" spans="1:7" ht="15.75">
      <c r="A12" s="104" t="s">
        <v>53</v>
      </c>
      <c r="B12" s="102">
        <f>+B11*100/D11</f>
        <v>8.927706214822404</v>
      </c>
      <c r="C12" s="18">
        <f>+C11*100/D11</f>
        <v>91.07229378517759</v>
      </c>
      <c r="D12" s="95"/>
      <c r="E12" s="12"/>
      <c r="F12" s="89"/>
      <c r="G12" s="13"/>
    </row>
    <row r="13" spans="1:7" ht="15.75">
      <c r="A13" s="2"/>
      <c r="B13" s="11"/>
      <c r="C13" s="2"/>
      <c r="D13" s="2"/>
      <c r="E13" s="3"/>
      <c r="F13" s="19"/>
      <c r="G13" s="11"/>
    </row>
    <row r="14" spans="1:7" ht="47.25">
      <c r="A14" s="86" t="s">
        <v>98</v>
      </c>
      <c r="B14" s="94">
        <f>+B8/B5*100-100</f>
        <v>59.797752498229386</v>
      </c>
      <c r="C14" s="94">
        <f>+C8/C5*100-100</f>
        <v>27.95147859887534</v>
      </c>
      <c r="D14" s="94">
        <f>+D8/D5*100-100</f>
        <v>30.486853279438378</v>
      </c>
      <c r="E14" s="94">
        <f>+E8/E5*100-100</f>
        <v>24.935954611682504</v>
      </c>
      <c r="F14" s="96"/>
      <c r="G14" s="90"/>
    </row>
    <row r="15" spans="1:7" ht="15.75">
      <c r="A15" s="87"/>
      <c r="B15" s="73"/>
      <c r="C15" s="73"/>
      <c r="D15" s="73"/>
      <c r="E15" s="93"/>
      <c r="F15" s="19"/>
      <c r="G15" s="11"/>
    </row>
    <row r="16" spans="1:7" ht="47.25">
      <c r="A16" s="86" t="s">
        <v>99</v>
      </c>
      <c r="B16" s="72">
        <f>+B11/B8*100-100</f>
        <v>-24.48722965341551</v>
      </c>
      <c r="C16" s="72">
        <f>+C11/C8*100-100</f>
        <v>-16.784322605061746</v>
      </c>
      <c r="D16" s="72">
        <f>D11/D8*100-100</f>
        <v>-17.535326326102506</v>
      </c>
      <c r="E16" s="88">
        <f>E11/E8*100-100</f>
        <v>-15.851407669575067</v>
      </c>
      <c r="F16" s="89"/>
      <c r="G16" s="13"/>
    </row>
    <row r="17" spans="1:7" ht="15.75">
      <c r="A17" s="19"/>
      <c r="B17" s="2"/>
      <c r="C17" s="2"/>
      <c r="D17" s="2"/>
      <c r="E17" s="3"/>
      <c r="F17" s="19"/>
      <c r="G17" s="11"/>
    </row>
    <row r="20" spans="2:7" ht="15.75">
      <c r="B20" s="21"/>
      <c r="C20" s="20"/>
      <c r="D20" s="14"/>
      <c r="E20" s="14"/>
      <c r="F20" s="14"/>
      <c r="G20" s="14"/>
    </row>
    <row r="21" spans="2:7" ht="15.75">
      <c r="B21" s="14"/>
      <c r="C21" s="14"/>
      <c r="D21" s="22"/>
      <c r="E21" s="22"/>
      <c r="F21" s="14"/>
      <c r="G21" s="14"/>
    </row>
  </sheetData>
  <sheetProtection/>
  <mergeCells count="2">
    <mergeCell ref="A1:G1"/>
    <mergeCell ref="F3:G3"/>
  </mergeCells>
  <printOptions horizontalCentered="1"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zoomScalePageLayoutView="0" workbookViewId="0" topLeftCell="A1">
      <selection activeCell="M17" sqref="M17"/>
    </sheetView>
  </sheetViews>
  <sheetFormatPr defaultColWidth="9.140625" defaultRowHeight="15"/>
  <cols>
    <col min="1" max="1" width="4.00390625" style="41" bestFit="1" customWidth="1"/>
    <col min="2" max="2" width="24.421875" style="41" customWidth="1"/>
    <col min="3" max="3" width="5.421875" style="41" customWidth="1"/>
    <col min="4" max="4" width="13.57421875" style="26" bestFit="1" customWidth="1"/>
    <col min="5" max="5" width="14.57421875" style="26" bestFit="1" customWidth="1"/>
    <col min="6" max="6" width="12.57421875" style="26" bestFit="1" customWidth="1"/>
    <col min="7" max="7" width="16.8515625" style="67" bestFit="1" customWidth="1"/>
    <col min="8" max="8" width="14.57421875" style="67" bestFit="1" customWidth="1"/>
    <col min="9" max="9" width="14.7109375" style="67" bestFit="1" customWidth="1"/>
    <col min="10" max="10" width="9.57421875" style="44" bestFit="1" customWidth="1"/>
    <col min="11" max="11" width="20.28125" style="44" customWidth="1"/>
    <col min="12" max="14" width="11.57421875" style="41" bestFit="1" customWidth="1"/>
    <col min="15" max="16384" width="9.140625" style="41" customWidth="1"/>
  </cols>
  <sheetData>
    <row r="1" spans="1:11" ht="18.75">
      <c r="A1" s="230" t="s">
        <v>56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</row>
    <row r="2" spans="1:11" ht="18.75">
      <c r="A2" s="230" t="s">
        <v>100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</row>
    <row r="3" spans="1:9" ht="15">
      <c r="A3" s="42"/>
      <c r="B3" s="42"/>
      <c r="C3" s="42"/>
      <c r="D3" s="231"/>
      <c r="E3" s="231"/>
      <c r="F3" s="43"/>
      <c r="I3" s="67" t="s">
        <v>84</v>
      </c>
    </row>
    <row r="4" spans="1:11" ht="15">
      <c r="A4" s="25"/>
      <c r="B4" s="45"/>
      <c r="C4" s="25"/>
      <c r="D4" s="232" t="s">
        <v>77</v>
      </c>
      <c r="E4" s="232"/>
      <c r="F4" s="233" t="s">
        <v>77</v>
      </c>
      <c r="G4" s="234"/>
      <c r="H4" s="232" t="s">
        <v>90</v>
      </c>
      <c r="I4" s="234"/>
      <c r="J4" s="60" t="s">
        <v>54</v>
      </c>
      <c r="K4" s="107" t="s">
        <v>64</v>
      </c>
    </row>
    <row r="5" spans="1:11" ht="15">
      <c r="A5" s="23"/>
      <c r="B5" s="46"/>
      <c r="C5" s="23"/>
      <c r="D5" s="237" t="s">
        <v>94</v>
      </c>
      <c r="E5" s="237"/>
      <c r="F5" s="235" t="s">
        <v>101</v>
      </c>
      <c r="G5" s="236"/>
      <c r="H5" s="237" t="s">
        <v>101</v>
      </c>
      <c r="I5" s="236"/>
      <c r="J5" s="59"/>
      <c r="K5" s="108" t="s">
        <v>101</v>
      </c>
    </row>
    <row r="6" spans="1:11" ht="15">
      <c r="A6" s="27" t="s">
        <v>0</v>
      </c>
      <c r="B6" s="47" t="s">
        <v>1</v>
      </c>
      <c r="C6" s="27" t="s">
        <v>2</v>
      </c>
      <c r="D6" s="66" t="s">
        <v>3</v>
      </c>
      <c r="E6" s="66" t="s">
        <v>4</v>
      </c>
      <c r="F6" s="130" t="s">
        <v>3</v>
      </c>
      <c r="G6" s="131" t="s">
        <v>4</v>
      </c>
      <c r="H6" s="66" t="s">
        <v>3</v>
      </c>
      <c r="I6" s="51" t="s">
        <v>4</v>
      </c>
      <c r="J6" s="61" t="s">
        <v>55</v>
      </c>
      <c r="K6" s="109" t="s">
        <v>85</v>
      </c>
    </row>
    <row r="7" spans="1:14" ht="15">
      <c r="A7" s="53">
        <v>1</v>
      </c>
      <c r="B7" s="139" t="s">
        <v>62</v>
      </c>
      <c r="C7" s="140"/>
      <c r="D7" s="141"/>
      <c r="E7" s="135">
        <v>41064728.75551</v>
      </c>
      <c r="F7" s="132"/>
      <c r="G7" s="135">
        <v>37947379.626439996</v>
      </c>
      <c r="H7" s="132"/>
      <c r="I7" s="117">
        <v>18443287.63558</v>
      </c>
      <c r="J7" s="136">
        <f>I7/G7*100-100</f>
        <v>-51.3977307072619</v>
      </c>
      <c r="K7" s="78">
        <f aca="true" t="shared" si="0" ref="K7:K39">I7/I$39*100</f>
        <v>14.089596938830972</v>
      </c>
      <c r="L7" s="56"/>
      <c r="M7" s="56"/>
      <c r="N7" s="56"/>
    </row>
    <row r="8" spans="1:13" ht="15">
      <c r="A8" s="54">
        <v>2</v>
      </c>
      <c r="B8" s="142" t="s">
        <v>5</v>
      </c>
      <c r="C8" s="143"/>
      <c r="D8" s="118"/>
      <c r="E8" s="44">
        <v>12844620.571909998</v>
      </c>
      <c r="F8" s="120"/>
      <c r="G8" s="128">
        <v>10332841.32964</v>
      </c>
      <c r="H8" s="120"/>
      <c r="I8" s="121">
        <v>9941871.344970003</v>
      </c>
      <c r="J8" s="64">
        <f aca="true" t="shared" si="1" ref="J8:J38">I8/G8*100-100</f>
        <v>-3.783760653988651</v>
      </c>
      <c r="K8" s="79">
        <f t="shared" si="0"/>
        <v>7.595010327665781</v>
      </c>
      <c r="L8" s="44"/>
      <c r="M8" s="119"/>
    </row>
    <row r="9" spans="1:14" ht="15">
      <c r="A9" s="54">
        <v>3</v>
      </c>
      <c r="B9" s="142" t="s">
        <v>6</v>
      </c>
      <c r="C9" s="143" t="s">
        <v>7</v>
      </c>
      <c r="D9" s="118">
        <v>494867.094011415</v>
      </c>
      <c r="E9" s="44">
        <v>9567729.95093</v>
      </c>
      <c r="F9" s="118">
        <v>365727.647119928</v>
      </c>
      <c r="G9" s="44">
        <v>7689758.48474</v>
      </c>
      <c r="H9" s="118">
        <v>394655.153720982</v>
      </c>
      <c r="I9" s="119">
        <v>9439717.47772</v>
      </c>
      <c r="J9" s="64">
        <f t="shared" si="1"/>
        <v>22.757008512721427</v>
      </c>
      <c r="K9" s="79">
        <f t="shared" si="0"/>
        <v>7.211394036979152</v>
      </c>
      <c r="L9" s="56"/>
      <c r="M9" s="56"/>
      <c r="N9" s="56"/>
    </row>
    <row r="10" spans="1:11" ht="15">
      <c r="A10" s="54">
        <v>4</v>
      </c>
      <c r="B10" s="142" t="s">
        <v>9</v>
      </c>
      <c r="C10" s="143"/>
      <c r="D10" s="118"/>
      <c r="E10" s="44">
        <v>3876757.47457</v>
      </c>
      <c r="F10" s="120"/>
      <c r="G10" s="128">
        <v>2536767.5794800003</v>
      </c>
      <c r="H10" s="120"/>
      <c r="I10" s="121">
        <v>8878901.86559</v>
      </c>
      <c r="J10" s="64">
        <f t="shared" si="1"/>
        <v>250.00848865350304</v>
      </c>
      <c r="K10" s="79">
        <f t="shared" si="0"/>
        <v>6.782963591819695</v>
      </c>
    </row>
    <row r="11" spans="1:11" ht="15">
      <c r="A11" s="54">
        <v>5</v>
      </c>
      <c r="B11" s="144" t="s">
        <v>63</v>
      </c>
      <c r="C11" s="143"/>
      <c r="D11" s="118"/>
      <c r="E11" s="44">
        <v>48120430.98744</v>
      </c>
      <c r="F11" s="124"/>
      <c r="G11" s="44">
        <v>45352170.28555</v>
      </c>
      <c r="H11" s="124"/>
      <c r="I11" s="119">
        <v>8461896.28119</v>
      </c>
      <c r="J11" s="64">
        <f t="shared" si="1"/>
        <v>-81.34180519275809</v>
      </c>
      <c r="K11" s="79">
        <f t="shared" si="0"/>
        <v>6.464395627065786</v>
      </c>
    </row>
    <row r="12" spans="1:11" ht="15">
      <c r="A12" s="54">
        <v>6</v>
      </c>
      <c r="B12" s="142" t="s">
        <v>10</v>
      </c>
      <c r="C12" s="143" t="s">
        <v>11</v>
      </c>
      <c r="D12" s="118">
        <v>5367442.79980469</v>
      </c>
      <c r="E12" s="44">
        <v>4813464.5585</v>
      </c>
      <c r="F12" s="118">
        <v>4670362.79980469</v>
      </c>
      <c r="G12" s="44">
        <v>4221987.3585</v>
      </c>
      <c r="H12" s="118">
        <v>8921678.59960938</v>
      </c>
      <c r="I12" s="119">
        <v>7281424.63393</v>
      </c>
      <c r="J12" s="64">
        <f t="shared" si="1"/>
        <v>72.46438739970472</v>
      </c>
      <c r="K12" s="79">
        <f t="shared" si="0"/>
        <v>5.562584082603137</v>
      </c>
    </row>
    <row r="13" spans="1:11" ht="15">
      <c r="A13" s="54">
        <v>7</v>
      </c>
      <c r="B13" s="142" t="s">
        <v>60</v>
      </c>
      <c r="C13" s="143"/>
      <c r="D13" s="118"/>
      <c r="E13" s="44">
        <v>7970817.75307</v>
      </c>
      <c r="F13" s="120"/>
      <c r="G13" s="128">
        <v>6817632.89259</v>
      </c>
      <c r="H13" s="120"/>
      <c r="I13" s="121">
        <v>6447421.48262</v>
      </c>
      <c r="J13" s="64">
        <f t="shared" si="1"/>
        <v>-5.430204527034277</v>
      </c>
      <c r="K13" s="79">
        <f t="shared" si="0"/>
        <v>4.925454277990446</v>
      </c>
    </row>
    <row r="14" spans="1:11" ht="15">
      <c r="A14" s="54">
        <v>8</v>
      </c>
      <c r="B14" s="142" t="s">
        <v>8</v>
      </c>
      <c r="C14" s="143"/>
      <c r="D14" s="118">
        <v>19412913.265048504</v>
      </c>
      <c r="E14" s="44">
        <v>6490229.108059998</v>
      </c>
      <c r="F14" s="120">
        <v>9296223.350067135</v>
      </c>
      <c r="G14" s="129">
        <v>5230063.176089997</v>
      </c>
      <c r="H14" s="120">
        <v>9983496.30179596</v>
      </c>
      <c r="I14" s="121">
        <v>5966199.492639998</v>
      </c>
      <c r="J14" s="64">
        <f t="shared" si="1"/>
        <v>14.075094157855617</v>
      </c>
      <c r="K14" s="79">
        <f t="shared" si="0"/>
        <v>4.557828721696444</v>
      </c>
    </row>
    <row r="15" spans="1:11" ht="15">
      <c r="A15" s="54">
        <v>9</v>
      </c>
      <c r="B15" s="145" t="s">
        <v>12</v>
      </c>
      <c r="C15" s="143"/>
      <c r="D15" s="118"/>
      <c r="E15" s="44">
        <v>6078702.064560001</v>
      </c>
      <c r="F15" s="120"/>
      <c r="G15" s="44">
        <v>4636278.79828</v>
      </c>
      <c r="H15" s="120"/>
      <c r="I15" s="121">
        <v>5334225.68291</v>
      </c>
      <c r="J15" s="64">
        <f t="shared" si="1"/>
        <v>15.054031800005845</v>
      </c>
      <c r="K15" s="79">
        <f t="shared" si="0"/>
        <v>4.075037560438653</v>
      </c>
    </row>
    <row r="16" spans="1:11" ht="15">
      <c r="A16" s="54">
        <v>10</v>
      </c>
      <c r="B16" s="142" t="s">
        <v>86</v>
      </c>
      <c r="C16" s="143"/>
      <c r="D16" s="118"/>
      <c r="E16" s="44">
        <v>4942451.5454</v>
      </c>
      <c r="F16" s="120"/>
      <c r="G16" s="128">
        <v>3968109.61404</v>
      </c>
      <c r="H16" s="120"/>
      <c r="I16" s="121">
        <v>4086782.9707</v>
      </c>
      <c r="J16" s="64">
        <f t="shared" si="1"/>
        <v>2.990677380486389</v>
      </c>
      <c r="K16" s="79">
        <f t="shared" si="0"/>
        <v>3.122064025209813</v>
      </c>
    </row>
    <row r="17" spans="1:11" ht="15">
      <c r="A17" s="54">
        <v>11</v>
      </c>
      <c r="B17" s="142" t="s">
        <v>13</v>
      </c>
      <c r="C17" s="143" t="s">
        <v>11</v>
      </c>
      <c r="D17" s="118">
        <v>12494252.053472713</v>
      </c>
      <c r="E17" s="44">
        <v>3434350.43934</v>
      </c>
      <c r="F17" s="118">
        <v>10035472.298841655</v>
      </c>
      <c r="G17" s="44">
        <v>2763941.93463</v>
      </c>
      <c r="H17" s="120">
        <v>14784515.730878236</v>
      </c>
      <c r="I17" s="123">
        <v>3347434.2175499997</v>
      </c>
      <c r="J17" s="64">
        <f t="shared" si="1"/>
        <v>21.110873409072184</v>
      </c>
      <c r="K17" s="79">
        <f t="shared" si="0"/>
        <v>2.5572446646412303</v>
      </c>
    </row>
    <row r="18" spans="1:11" ht="15">
      <c r="A18" s="54">
        <v>12</v>
      </c>
      <c r="B18" s="146" t="s">
        <v>88</v>
      </c>
      <c r="C18" s="143"/>
      <c r="D18" s="118"/>
      <c r="E18" s="44">
        <v>2911939</v>
      </c>
      <c r="F18" s="120"/>
      <c r="G18" s="44">
        <v>2307791.56986</v>
      </c>
      <c r="H18" s="118"/>
      <c r="I18" s="119">
        <v>2533311.3356</v>
      </c>
      <c r="J18" s="64">
        <f t="shared" si="1"/>
        <v>9.772102848684924</v>
      </c>
      <c r="K18" s="79">
        <f t="shared" si="0"/>
        <v>1.9353022272622102</v>
      </c>
    </row>
    <row r="19" spans="1:11" ht="15">
      <c r="A19" s="54">
        <v>13</v>
      </c>
      <c r="B19" s="142" t="s">
        <v>14</v>
      </c>
      <c r="C19" s="143"/>
      <c r="D19" s="118"/>
      <c r="E19" s="44">
        <v>2758236.47932</v>
      </c>
      <c r="F19" s="120"/>
      <c r="G19" s="44">
        <v>2139260.39042</v>
      </c>
      <c r="H19" s="120"/>
      <c r="I19" s="119">
        <v>2494813.92505</v>
      </c>
      <c r="J19" s="64">
        <f t="shared" si="1"/>
        <v>16.620395358238497</v>
      </c>
      <c r="K19" s="79">
        <f t="shared" si="0"/>
        <v>1.90589244910575</v>
      </c>
    </row>
    <row r="20" spans="1:11" ht="15">
      <c r="A20" s="54">
        <v>14</v>
      </c>
      <c r="B20" s="142" t="s">
        <v>87</v>
      </c>
      <c r="C20" s="143"/>
      <c r="D20" s="118"/>
      <c r="E20" s="44">
        <v>3274954.95232</v>
      </c>
      <c r="F20" s="120"/>
      <c r="G20" s="128">
        <v>2755011.87149</v>
      </c>
      <c r="H20" s="120"/>
      <c r="I20" s="121">
        <v>2024376.19338</v>
      </c>
      <c r="J20" s="64">
        <f>I20/G20*100-100</f>
        <v>-26.520237014980566</v>
      </c>
      <c r="K20" s="79">
        <f>I20/I$39*100</f>
        <v>1.5465054376891287</v>
      </c>
    </row>
    <row r="21" spans="1:11" ht="15">
      <c r="A21" s="54">
        <v>15</v>
      </c>
      <c r="B21" s="142" t="s">
        <v>20</v>
      </c>
      <c r="C21" s="143"/>
      <c r="D21" s="118"/>
      <c r="E21" s="44">
        <v>1834129.6977900001</v>
      </c>
      <c r="F21" s="120"/>
      <c r="G21" s="44">
        <v>1507871.2661899999</v>
      </c>
      <c r="H21" s="120"/>
      <c r="I21" s="121">
        <v>1971961.0251500001</v>
      </c>
      <c r="J21" s="64">
        <f>I21/G21*100-100</f>
        <v>30.777810371878417</v>
      </c>
      <c r="K21" s="79">
        <f>I21/I$39*100</f>
        <v>1.5064633037467499</v>
      </c>
    </row>
    <row r="22" spans="1:11" ht="15">
      <c r="A22" s="54">
        <v>16</v>
      </c>
      <c r="B22" s="145" t="s">
        <v>66</v>
      </c>
      <c r="C22" s="143" t="s">
        <v>11</v>
      </c>
      <c r="D22" s="118">
        <v>9754496</v>
      </c>
      <c r="E22" s="44">
        <v>1853664.173</v>
      </c>
      <c r="F22" s="118">
        <v>7930264</v>
      </c>
      <c r="G22" s="44">
        <v>1503970.8115</v>
      </c>
      <c r="H22" s="118">
        <v>8525218</v>
      </c>
      <c r="I22" s="119">
        <v>1461400.648</v>
      </c>
      <c r="J22" s="64">
        <f t="shared" si="1"/>
        <v>-2.830517931231796</v>
      </c>
      <c r="K22" s="79">
        <f t="shared" si="0"/>
        <v>1.116424929400548</v>
      </c>
    </row>
    <row r="23" spans="1:11" ht="15">
      <c r="A23" s="54">
        <v>17</v>
      </c>
      <c r="B23" s="142" t="s">
        <v>17</v>
      </c>
      <c r="C23" s="143"/>
      <c r="D23" s="118"/>
      <c r="E23" s="44">
        <v>1701746.2025600001</v>
      </c>
      <c r="F23" s="124"/>
      <c r="G23" s="67">
        <v>1495762.18958</v>
      </c>
      <c r="H23" s="124"/>
      <c r="I23" s="123">
        <v>1422207.74452</v>
      </c>
      <c r="J23" s="64">
        <f t="shared" si="1"/>
        <v>-4.9175226899306494</v>
      </c>
      <c r="K23" s="79">
        <f t="shared" si="0"/>
        <v>1.0864838351766308</v>
      </c>
    </row>
    <row r="24" spans="1:11" ht="15">
      <c r="A24" s="54">
        <v>18</v>
      </c>
      <c r="B24" s="142" t="s">
        <v>22</v>
      </c>
      <c r="C24" s="143"/>
      <c r="D24" s="118"/>
      <c r="E24" s="44">
        <v>1816885.80094</v>
      </c>
      <c r="F24" s="120"/>
      <c r="G24" s="67">
        <v>1509838.0573799997</v>
      </c>
      <c r="H24" s="120"/>
      <c r="I24" s="123">
        <v>944573.24734</v>
      </c>
      <c r="J24" s="64">
        <f t="shared" si="1"/>
        <v>-37.43877081896423</v>
      </c>
      <c r="K24" s="79">
        <f t="shared" si="0"/>
        <v>0.7215989143144309</v>
      </c>
    </row>
    <row r="25" spans="1:11" ht="15">
      <c r="A25" s="54">
        <v>19</v>
      </c>
      <c r="B25" s="142" t="s">
        <v>21</v>
      </c>
      <c r="C25" s="143" t="s">
        <v>11</v>
      </c>
      <c r="D25" s="118">
        <v>11958893.200195312</v>
      </c>
      <c r="E25" s="44">
        <v>641456.46328</v>
      </c>
      <c r="F25" s="118">
        <v>8289975</v>
      </c>
      <c r="G25" s="44">
        <v>477155.03177999996</v>
      </c>
      <c r="H25" s="120">
        <v>20129877.590333957</v>
      </c>
      <c r="I25" s="123">
        <v>900754.4603599999</v>
      </c>
      <c r="J25" s="64">
        <f t="shared" si="1"/>
        <v>88.7760581712376</v>
      </c>
      <c r="K25" s="79">
        <f t="shared" si="0"/>
        <v>0.6881239146779423</v>
      </c>
    </row>
    <row r="26" spans="1:11" ht="15">
      <c r="A26" s="54">
        <v>20</v>
      </c>
      <c r="B26" s="142" t="s">
        <v>15</v>
      </c>
      <c r="C26" s="143"/>
      <c r="D26" s="118"/>
      <c r="E26" s="44">
        <v>1131949.10212</v>
      </c>
      <c r="F26" s="124"/>
      <c r="G26" s="67">
        <v>963709.3029000001</v>
      </c>
      <c r="H26" s="124"/>
      <c r="I26" s="123">
        <v>896970.25403</v>
      </c>
      <c r="J26" s="64">
        <f t="shared" si="1"/>
        <v>-6.9252261723705</v>
      </c>
      <c r="K26" s="79">
        <f t="shared" si="0"/>
        <v>0.6852330015730459</v>
      </c>
    </row>
    <row r="27" spans="1:11" ht="15">
      <c r="A27" s="54">
        <v>21</v>
      </c>
      <c r="B27" s="145" t="s">
        <v>68</v>
      </c>
      <c r="C27" s="143" t="s">
        <v>11</v>
      </c>
      <c r="D27" s="118">
        <v>51361.799995482</v>
      </c>
      <c r="E27" s="44">
        <v>764657.8625200001</v>
      </c>
      <c r="F27" s="118">
        <v>45446.5999985337</v>
      </c>
      <c r="G27" s="44">
        <v>635546.70519</v>
      </c>
      <c r="H27" s="120">
        <v>39579.857442855835</v>
      </c>
      <c r="I27" s="121">
        <v>636839.90878</v>
      </c>
      <c r="J27" s="64">
        <f t="shared" si="1"/>
        <v>0.20347892286113733</v>
      </c>
      <c r="K27" s="79">
        <f t="shared" si="0"/>
        <v>0.486508577351584</v>
      </c>
    </row>
    <row r="28" spans="1:11" ht="15">
      <c r="A28" s="54">
        <v>22</v>
      </c>
      <c r="B28" s="142" t="s">
        <v>61</v>
      </c>
      <c r="C28" s="143"/>
      <c r="D28" s="118"/>
      <c r="E28" s="44">
        <v>648036.0957</v>
      </c>
      <c r="F28" s="120"/>
      <c r="G28" s="67">
        <v>491700.85961</v>
      </c>
      <c r="H28" s="120"/>
      <c r="I28" s="123">
        <v>632256.7697499999</v>
      </c>
      <c r="J28" s="64">
        <f t="shared" si="1"/>
        <v>28.585654751851365</v>
      </c>
      <c r="K28" s="79">
        <f t="shared" si="0"/>
        <v>0.48300732622308384</v>
      </c>
    </row>
    <row r="29" spans="1:11" ht="15">
      <c r="A29" s="54">
        <v>23</v>
      </c>
      <c r="B29" s="142" t="s">
        <v>16</v>
      </c>
      <c r="C29" s="143"/>
      <c r="D29" s="118"/>
      <c r="E29" s="44">
        <v>489154.67944</v>
      </c>
      <c r="F29" s="124"/>
      <c r="G29" s="67">
        <v>401677.57268</v>
      </c>
      <c r="H29" s="124"/>
      <c r="I29" s="123">
        <v>620027.1801600001</v>
      </c>
      <c r="J29" s="64">
        <f t="shared" si="1"/>
        <v>54.35942216618358</v>
      </c>
      <c r="K29" s="79">
        <f t="shared" si="0"/>
        <v>0.4736646324769858</v>
      </c>
    </row>
    <row r="30" spans="1:13" ht="15">
      <c r="A30" s="54">
        <v>24</v>
      </c>
      <c r="B30" s="142" t="s">
        <v>91</v>
      </c>
      <c r="C30" s="143"/>
      <c r="D30" s="118">
        <v>1054622.099999428</v>
      </c>
      <c r="E30" s="44">
        <v>808851.9450300001</v>
      </c>
      <c r="F30" s="124">
        <v>920685.099999428</v>
      </c>
      <c r="G30" s="67">
        <v>676313.8726700001</v>
      </c>
      <c r="H30" s="120">
        <v>673944.5699996948</v>
      </c>
      <c r="I30" s="121">
        <v>531862.8746000001</v>
      </c>
      <c r="J30" s="64">
        <f t="shared" si="1"/>
        <v>-21.358573867445003</v>
      </c>
      <c r="K30" s="79">
        <f t="shared" si="0"/>
        <v>0.4063122409578113</v>
      </c>
      <c r="L30" s="56"/>
      <c r="M30" s="56"/>
    </row>
    <row r="31" spans="1:11" ht="15">
      <c r="A31" s="54">
        <v>25</v>
      </c>
      <c r="B31" s="142" t="s">
        <v>67</v>
      </c>
      <c r="C31" s="143"/>
      <c r="D31" s="118"/>
      <c r="E31" s="44">
        <v>844651.84147</v>
      </c>
      <c r="F31" s="120"/>
      <c r="G31" s="44">
        <v>629969.19991</v>
      </c>
      <c r="H31" s="120"/>
      <c r="I31" s="119">
        <v>453253.40335</v>
      </c>
      <c r="J31" s="64">
        <f t="shared" si="1"/>
        <v>-28.051497848664084</v>
      </c>
      <c r="K31" s="79">
        <f t="shared" si="0"/>
        <v>0.3462591860268436</v>
      </c>
    </row>
    <row r="32" spans="1:11" ht="15">
      <c r="A32" s="54">
        <v>26</v>
      </c>
      <c r="B32" s="142" t="s">
        <v>19</v>
      </c>
      <c r="C32" s="143" t="s">
        <v>11</v>
      </c>
      <c r="D32" s="118">
        <v>4715830.298828125</v>
      </c>
      <c r="E32" s="44">
        <v>508704.91605999996</v>
      </c>
      <c r="F32" s="120">
        <v>4279334.298828125</v>
      </c>
      <c r="G32" s="67">
        <v>448132.06437999994</v>
      </c>
      <c r="H32" s="120">
        <v>2874095.4511718797</v>
      </c>
      <c r="I32" s="123">
        <v>382739.31539999996</v>
      </c>
      <c r="J32" s="64">
        <f t="shared" si="1"/>
        <v>-14.592294142235104</v>
      </c>
      <c r="K32" s="79">
        <f t="shared" si="0"/>
        <v>0.29239053216449584</v>
      </c>
    </row>
    <row r="33" spans="1:11" ht="15">
      <c r="A33" s="54">
        <v>27</v>
      </c>
      <c r="B33" s="44" t="s">
        <v>75</v>
      </c>
      <c r="C33" s="143"/>
      <c r="D33" s="118"/>
      <c r="E33" s="44">
        <v>4514501.77707</v>
      </c>
      <c r="F33" s="120"/>
      <c r="G33" s="44">
        <v>4298851.58198</v>
      </c>
      <c r="H33" s="120"/>
      <c r="I33" s="119">
        <v>364537.10883</v>
      </c>
      <c r="J33" s="64">
        <f t="shared" si="1"/>
        <v>-91.52012806494477</v>
      </c>
      <c r="K33" s="79">
        <f t="shared" si="0"/>
        <v>0.2784851071103484</v>
      </c>
    </row>
    <row r="34" spans="1:11" ht="15">
      <c r="A34" s="54">
        <v>28</v>
      </c>
      <c r="B34" s="142" t="s">
        <v>18</v>
      </c>
      <c r="C34" s="143" t="s">
        <v>11</v>
      </c>
      <c r="D34" s="118">
        <v>3750742</v>
      </c>
      <c r="E34" s="44">
        <v>566344.93946</v>
      </c>
      <c r="F34" s="118">
        <v>2930742</v>
      </c>
      <c r="G34" s="44">
        <v>435070.35596</v>
      </c>
      <c r="H34" s="118">
        <v>2267233</v>
      </c>
      <c r="I34" s="119">
        <v>336029.89033</v>
      </c>
      <c r="J34" s="64">
        <f t="shared" si="1"/>
        <v>-22.764241294138117</v>
      </c>
      <c r="K34" s="79">
        <f t="shared" si="0"/>
        <v>0.25670725348422324</v>
      </c>
    </row>
    <row r="35" spans="1:11" ht="15">
      <c r="A35" s="54">
        <v>29</v>
      </c>
      <c r="B35" s="142" t="s">
        <v>23</v>
      </c>
      <c r="C35" s="143"/>
      <c r="D35" s="118"/>
      <c r="E35" s="44">
        <v>570553.31302</v>
      </c>
      <c r="F35" s="120"/>
      <c r="G35" s="44">
        <v>436789.94608</v>
      </c>
      <c r="H35" s="120"/>
      <c r="I35" s="119">
        <v>317800.47838</v>
      </c>
      <c r="J35" s="64">
        <f t="shared" si="1"/>
        <v>-27.24180553327264</v>
      </c>
      <c r="K35" s="79">
        <f t="shared" si="0"/>
        <v>0.24278104510519682</v>
      </c>
    </row>
    <row r="36" spans="1:11" ht="15">
      <c r="A36" s="54">
        <v>30</v>
      </c>
      <c r="B36" s="142" t="s">
        <v>24</v>
      </c>
      <c r="C36" s="143"/>
      <c r="D36" s="118"/>
      <c r="E36" s="44">
        <v>369064.51521</v>
      </c>
      <c r="F36" s="120"/>
      <c r="G36" s="44">
        <v>277343.72999</v>
      </c>
      <c r="H36" s="120"/>
      <c r="I36" s="119">
        <v>167692.65875</v>
      </c>
      <c r="J36" s="64">
        <f t="shared" si="1"/>
        <v>-39.536163750286924</v>
      </c>
      <c r="K36" s="79">
        <f t="shared" si="0"/>
        <v>0.12810741870285453</v>
      </c>
    </row>
    <row r="37" spans="1:11" ht="15">
      <c r="A37" s="54">
        <v>31</v>
      </c>
      <c r="B37" s="44" t="s">
        <v>65</v>
      </c>
      <c r="C37" s="143"/>
      <c r="D37" s="118"/>
      <c r="E37" s="44">
        <v>532785.92956</v>
      </c>
      <c r="F37" s="120"/>
      <c r="G37" s="44">
        <v>460031.423</v>
      </c>
      <c r="H37" s="120"/>
      <c r="I37" s="119">
        <v>146027.72501</v>
      </c>
      <c r="J37" s="64">
        <f t="shared" si="1"/>
        <v>-68.25701078032662</v>
      </c>
      <c r="K37" s="79">
        <f t="shared" si="0"/>
        <v>0.11155667188729196</v>
      </c>
    </row>
    <row r="38" spans="1:11" ht="15">
      <c r="A38" s="54">
        <v>32</v>
      </c>
      <c r="B38" s="52" t="s">
        <v>25</v>
      </c>
      <c r="C38" s="74"/>
      <c r="D38" s="82"/>
      <c r="E38" s="99">
        <f>E39-SUM(E7:E37)</f>
        <v>22284409.10484001</v>
      </c>
      <c r="F38" s="133"/>
      <c r="G38" s="99">
        <f>G39-SUM(G7:G37)</f>
        <v>17999483.093500018</v>
      </c>
      <c r="H38" s="137"/>
      <c r="I38" s="99">
        <f>I39-SUM(I7:I37)</f>
        <v>24031437.97720003</v>
      </c>
      <c r="J38" s="64">
        <f t="shared" si="1"/>
        <v>33.51182282494699</v>
      </c>
      <c r="K38" s="80">
        <f t="shared" si="0"/>
        <v>18.358618140621758</v>
      </c>
    </row>
    <row r="39" spans="1:11" s="55" customFormat="1" ht="15">
      <c r="A39" s="62"/>
      <c r="B39" s="63" t="s">
        <v>26</v>
      </c>
      <c r="C39" s="75"/>
      <c r="D39" s="98"/>
      <c r="E39" s="106">
        <v>200030962</v>
      </c>
      <c r="F39" s="126"/>
      <c r="G39" s="127">
        <v>173348211.97603</v>
      </c>
      <c r="H39" s="126"/>
      <c r="I39" s="138">
        <v>130900037.20937</v>
      </c>
      <c r="J39" s="65">
        <f>I39/G39*100-100</f>
        <v>-24.48722965341551</v>
      </c>
      <c r="K39" s="81">
        <f t="shared" si="0"/>
        <v>100</v>
      </c>
    </row>
    <row r="41" spans="5:10" ht="15">
      <c r="E41" s="49"/>
      <c r="G41" s="83"/>
      <c r="H41" s="83"/>
      <c r="I41" s="83"/>
      <c r="J41" s="83"/>
    </row>
    <row r="42" spans="6:9" ht="15">
      <c r="F42" s="50"/>
      <c r="G42" s="44"/>
      <c r="H42" s="44"/>
      <c r="I42" s="44"/>
    </row>
    <row r="43" spans="6:10" ht="15">
      <c r="F43" s="41"/>
      <c r="J43" s="48"/>
    </row>
    <row r="46" spans="6:9" ht="15">
      <c r="F46" s="49"/>
      <c r="G46" s="68" t="s">
        <v>89</v>
      </c>
      <c r="H46" s="134"/>
      <c r="I46" s="134"/>
    </row>
  </sheetData>
  <sheetProtection/>
  <mergeCells count="9">
    <mergeCell ref="A1:K1"/>
    <mergeCell ref="D3:E3"/>
    <mergeCell ref="D4:E4"/>
    <mergeCell ref="F4:G4"/>
    <mergeCell ref="H4:I4"/>
    <mergeCell ref="F5:G5"/>
    <mergeCell ref="H5:I5"/>
    <mergeCell ref="A2:K2"/>
    <mergeCell ref="D5:E5"/>
  </mergeCells>
  <conditionalFormatting sqref="H38 H35 G16:I16 H31 H28:H29 H17 H7 F34:G34 F24:H24 F17:G18 F12:G12 F30:G30 F14:I15 F21:H22 F32:H32 F7:F8 F38 F25:F36 F10:F23">
    <cfRule type="cellIs" priority="184" dxfId="107" operator="greaterThanOrEqual">
      <formula>0</formula>
    </cfRule>
  </conditionalFormatting>
  <conditionalFormatting sqref="F7 F15:I15">
    <cfRule type="expression" priority="183" dxfId="108">
      <formula>$A9="Total"</formula>
    </cfRule>
  </conditionalFormatting>
  <conditionalFormatting sqref="F17:G18 F22:G22">
    <cfRule type="expression" priority="182" dxfId="108">
      <formula>$A15="Total"</formula>
    </cfRule>
  </conditionalFormatting>
  <conditionalFormatting sqref="F38">
    <cfRule type="expression" priority="181" dxfId="108">
      <formula>$A39="Total"</formula>
    </cfRule>
  </conditionalFormatting>
  <conditionalFormatting sqref="F32:H32">
    <cfRule type="expression" priority="180" dxfId="108">
      <formula>$A31="Total"</formula>
    </cfRule>
  </conditionalFormatting>
  <conditionalFormatting sqref="F24:H24">
    <cfRule type="expression" priority="179" dxfId="108">
      <formula>$A23="Total"</formula>
    </cfRule>
  </conditionalFormatting>
  <conditionalFormatting sqref="G24:H24">
    <cfRule type="expression" priority="178" dxfId="108">
      <formula>$A23="Total"</formula>
    </cfRule>
  </conditionalFormatting>
  <conditionalFormatting sqref="F24:H24">
    <cfRule type="expression" priority="177" dxfId="108">
      <formula>$A23="Total"</formula>
    </cfRule>
  </conditionalFormatting>
  <conditionalFormatting sqref="F7">
    <cfRule type="expression" priority="176" dxfId="108">
      <formula>$A9="Total"</formula>
    </cfRule>
  </conditionalFormatting>
  <conditionalFormatting sqref="G32:H32">
    <cfRule type="expression" priority="175" dxfId="108">
      <formula>$A31="Total"</formula>
    </cfRule>
  </conditionalFormatting>
  <conditionalFormatting sqref="F35 F16:I16 F32">
    <cfRule type="expression" priority="174" dxfId="108">
      <formula>$A19="Total"</formula>
    </cfRule>
  </conditionalFormatting>
  <conditionalFormatting sqref="F14:I14 F29">
    <cfRule type="expression" priority="173" dxfId="108">
      <formula>$A18="Total"</formula>
    </cfRule>
  </conditionalFormatting>
  <conditionalFormatting sqref="F19 F28 F31">
    <cfRule type="expression" priority="172" dxfId="108">
      <formula>$A20="Total"</formula>
    </cfRule>
  </conditionalFormatting>
  <conditionalFormatting sqref="F21:F22 F29 F17:F18 F21:G21">
    <cfRule type="expression" priority="171" dxfId="108">
      <formula>$A17="Total"</formula>
    </cfRule>
  </conditionalFormatting>
  <conditionalFormatting sqref="F23">
    <cfRule type="expression" priority="170" dxfId="108">
      <formula>$A28="Total"</formula>
    </cfRule>
  </conditionalFormatting>
  <conditionalFormatting sqref="F34">
    <cfRule type="expression" priority="169" dxfId="108">
      <formula>$A26="Total"</formula>
    </cfRule>
  </conditionalFormatting>
  <conditionalFormatting sqref="H7 H15:I15">
    <cfRule type="expression" priority="168" dxfId="108">
      <formula>$A9="Total"</formula>
    </cfRule>
  </conditionalFormatting>
  <conditionalFormatting sqref="H17">
    <cfRule type="expression" priority="167" dxfId="108">
      <formula>$A15="Total"</formula>
    </cfRule>
  </conditionalFormatting>
  <conditionalFormatting sqref="H38">
    <cfRule type="expression" priority="166" dxfId="108">
      <formula>$A39="Total"</formula>
    </cfRule>
  </conditionalFormatting>
  <conditionalFormatting sqref="H32">
    <cfRule type="expression" priority="165" dxfId="108">
      <formula>$A31="Total"</formula>
    </cfRule>
  </conditionalFormatting>
  <conditionalFormatting sqref="H24">
    <cfRule type="expression" priority="164" dxfId="108">
      <formula>$A23="Total"</formula>
    </cfRule>
  </conditionalFormatting>
  <conditionalFormatting sqref="H24">
    <cfRule type="expression" priority="162" dxfId="108">
      <formula>$A23="Total"</formula>
    </cfRule>
  </conditionalFormatting>
  <conditionalFormatting sqref="H7">
    <cfRule type="expression" priority="161" dxfId="108">
      <formula>$A9="Total"</formula>
    </cfRule>
  </conditionalFormatting>
  <conditionalFormatting sqref="H16:I16 H35">
    <cfRule type="expression" priority="159" dxfId="108">
      <formula>$A19="Total"</formula>
    </cfRule>
  </conditionalFormatting>
  <conditionalFormatting sqref="H14:I14 H29">
    <cfRule type="expression" priority="158" dxfId="108">
      <formula>$A18="Total"</formula>
    </cfRule>
  </conditionalFormatting>
  <conditionalFormatting sqref="H31 H28">
    <cfRule type="expression" priority="157" dxfId="108">
      <formula>$A29="Total"</formula>
    </cfRule>
  </conditionalFormatting>
  <conditionalFormatting sqref="H21:H22">
    <cfRule type="expression" priority="156" dxfId="108">
      <formula>$A21="Total"</formula>
    </cfRule>
  </conditionalFormatting>
  <conditionalFormatting sqref="F12:G12 F24 F28">
    <cfRule type="expression" priority="143" dxfId="108">
      <formula>$A13="Total"</formula>
    </cfRule>
  </conditionalFormatting>
  <conditionalFormatting sqref="F8 F19 F31">
    <cfRule type="expression" priority="142" dxfId="108">
      <formula>$A7="Total"</formula>
    </cfRule>
  </conditionalFormatting>
  <conditionalFormatting sqref="F14:G14">
    <cfRule type="expression" priority="141" dxfId="108">
      <formula>$A14="Total"</formula>
    </cfRule>
  </conditionalFormatting>
  <conditionalFormatting sqref="G22">
    <cfRule type="expression" priority="140" dxfId="108">
      <formula>$A20="Total"</formula>
    </cfRule>
  </conditionalFormatting>
  <conditionalFormatting sqref="F34:G34">
    <cfRule type="expression" priority="139" dxfId="108">
      <formula>$A28="Total"</formula>
    </cfRule>
  </conditionalFormatting>
  <conditionalFormatting sqref="G34">
    <cfRule type="expression" priority="138" dxfId="108">
      <formula>$A28="Total"</formula>
    </cfRule>
  </conditionalFormatting>
  <conditionalFormatting sqref="G22">
    <cfRule type="expression" priority="137" dxfId="108">
      <formula>$A20="Total"</formula>
    </cfRule>
  </conditionalFormatting>
  <conditionalFormatting sqref="G22">
    <cfRule type="expression" priority="136" dxfId="108">
      <formula>$A20="Total"</formula>
    </cfRule>
  </conditionalFormatting>
  <conditionalFormatting sqref="F22:G22">
    <cfRule type="expression" priority="135" dxfId="108">
      <formula>$A20="Total"</formula>
    </cfRule>
  </conditionalFormatting>
  <conditionalFormatting sqref="F8">
    <cfRule type="expression" priority="134" dxfId="108">
      <formula>$A7="Total"</formula>
    </cfRule>
  </conditionalFormatting>
  <conditionalFormatting sqref="G34">
    <cfRule type="expression" priority="133" dxfId="108">
      <formula>$A28="Total"</formula>
    </cfRule>
  </conditionalFormatting>
  <conditionalFormatting sqref="F27">
    <cfRule type="expression" priority="132" dxfId="108">
      <formula>$A12="Total"</formula>
    </cfRule>
  </conditionalFormatting>
  <conditionalFormatting sqref="F33">
    <cfRule type="expression" priority="131" dxfId="108">
      <formula>$A23="Total"</formula>
    </cfRule>
  </conditionalFormatting>
  <conditionalFormatting sqref="F36">
    <cfRule type="expression" priority="130" dxfId="108">
      <formula>$A26="Total"</formula>
    </cfRule>
  </conditionalFormatting>
  <conditionalFormatting sqref="F16 F18">
    <cfRule type="expression" priority="109" dxfId="108">
      <formula>$A17="Total"</formula>
    </cfRule>
  </conditionalFormatting>
  <conditionalFormatting sqref="F8 F19 F21:G21">
    <cfRule type="expression" priority="108" dxfId="108">
      <formula>$A7="Total"</formula>
    </cfRule>
  </conditionalFormatting>
  <conditionalFormatting sqref="F14:G15">
    <cfRule type="expression" priority="107" dxfId="108">
      <formula>$A14="Total"</formula>
    </cfRule>
  </conditionalFormatting>
  <conditionalFormatting sqref="F31">
    <cfRule type="expression" priority="106" dxfId="108">
      <formula>$A30="Total"</formula>
    </cfRule>
  </conditionalFormatting>
  <conditionalFormatting sqref="G21">
    <cfRule type="expression" priority="105" dxfId="108">
      <formula>$A20="Total"</formula>
    </cfRule>
  </conditionalFormatting>
  <conditionalFormatting sqref="G21">
    <cfRule type="expression" priority="104" dxfId="108">
      <formula>$A20="Total"</formula>
    </cfRule>
  </conditionalFormatting>
  <conditionalFormatting sqref="G21">
    <cfRule type="expression" priority="103" dxfId="108">
      <formula>$A20="Total"</formula>
    </cfRule>
  </conditionalFormatting>
  <conditionalFormatting sqref="F21:G21">
    <cfRule type="expression" priority="102" dxfId="108">
      <formula>$A20="Total"</formula>
    </cfRule>
  </conditionalFormatting>
  <conditionalFormatting sqref="F8">
    <cfRule type="expression" priority="101" dxfId="108">
      <formula>$A7="Total"</formula>
    </cfRule>
  </conditionalFormatting>
  <conditionalFormatting sqref="F35">
    <cfRule type="expression" priority="100" dxfId="108">
      <formula>$A26="Total"</formula>
    </cfRule>
  </conditionalFormatting>
  <conditionalFormatting sqref="F11">
    <cfRule type="expression" priority="99" dxfId="108">
      <formula>$A9="Total"</formula>
    </cfRule>
  </conditionalFormatting>
  <conditionalFormatting sqref="F23">
    <cfRule type="expression" priority="98" dxfId="108">
      <formula>$A29="Total"</formula>
    </cfRule>
  </conditionalFormatting>
  <conditionalFormatting sqref="F29">
    <cfRule type="expression" priority="97" dxfId="108">
      <formula>$A13="Total"</formula>
    </cfRule>
  </conditionalFormatting>
  <conditionalFormatting sqref="F28">
    <cfRule type="expression" priority="96" dxfId="108">
      <formula>$A35="Total"</formula>
    </cfRule>
  </conditionalFormatting>
  <conditionalFormatting sqref="F38">
    <cfRule type="expression" priority="87" dxfId="108">
      <formula>$A36="Total"</formula>
    </cfRule>
  </conditionalFormatting>
  <conditionalFormatting sqref="F8 F14 F20 F21:G21">
    <cfRule type="expression" priority="86" dxfId="108">
      <formula>$A7="Total"</formula>
    </cfRule>
  </conditionalFormatting>
  <conditionalFormatting sqref="F12 F15:G15 F17:F18">
    <cfRule type="expression" priority="85" dxfId="108">
      <formula>$A12="Total"</formula>
    </cfRule>
  </conditionalFormatting>
  <conditionalFormatting sqref="F35">
    <cfRule type="expression" priority="84" dxfId="108">
      <formula>$A29="Total"</formula>
    </cfRule>
  </conditionalFormatting>
  <conditionalFormatting sqref="F31">
    <cfRule type="expression" priority="83" dxfId="108">
      <formula>$A28="Total"</formula>
    </cfRule>
  </conditionalFormatting>
  <conditionalFormatting sqref="G21">
    <cfRule type="expression" priority="82" dxfId="108">
      <formula>$A20="Total"</formula>
    </cfRule>
  </conditionalFormatting>
  <conditionalFormatting sqref="G21">
    <cfRule type="expression" priority="81" dxfId="108">
      <formula>$A20="Total"</formula>
    </cfRule>
  </conditionalFormatting>
  <conditionalFormatting sqref="G21">
    <cfRule type="expression" priority="80" dxfId="108">
      <formula>$A20="Total"</formula>
    </cfRule>
  </conditionalFormatting>
  <conditionalFormatting sqref="F21:G21">
    <cfRule type="expression" priority="79" dxfId="108">
      <formula>$A20="Total"</formula>
    </cfRule>
  </conditionalFormatting>
  <conditionalFormatting sqref="F8">
    <cfRule type="expression" priority="78" dxfId="108">
      <formula>$A7="Total"</formula>
    </cfRule>
  </conditionalFormatting>
  <conditionalFormatting sqref="F32">
    <cfRule type="expression" priority="77" dxfId="108">
      <formula>$A26="Total"</formula>
    </cfRule>
  </conditionalFormatting>
  <conditionalFormatting sqref="F30:G30">
    <cfRule type="expression" priority="76" dxfId="108">
      <formula>$A14="Total"</formula>
    </cfRule>
  </conditionalFormatting>
  <conditionalFormatting sqref="F34">
    <cfRule type="expression" priority="75" dxfId="108">
      <formula>$A30="Total"</formula>
    </cfRule>
  </conditionalFormatting>
  <conditionalFormatting sqref="F35">
    <cfRule type="expression" priority="44" dxfId="108">
      <formula>$A30="Total"</formula>
    </cfRule>
  </conditionalFormatting>
  <conditionalFormatting sqref="F15">
    <cfRule type="expression" priority="55" dxfId="108">
      <formula>$A13="Total"</formula>
    </cfRule>
  </conditionalFormatting>
  <conditionalFormatting sqref="F14:G14 F19">
    <cfRule type="expression" priority="54" dxfId="108">
      <formula>$A15="Total"</formula>
    </cfRule>
  </conditionalFormatting>
  <conditionalFormatting sqref="F8 F13 F20 F38">
    <cfRule type="expression" priority="53" dxfId="108">
      <formula>$A7="Total"</formula>
    </cfRule>
  </conditionalFormatting>
  <conditionalFormatting sqref="G21">
    <cfRule type="expression" priority="52" dxfId="108">
      <formula>$A21="Total"</formula>
    </cfRule>
  </conditionalFormatting>
  <conditionalFormatting sqref="G21">
    <cfRule type="expression" priority="51" dxfId="108">
      <formula>$A21="Total"</formula>
    </cfRule>
  </conditionalFormatting>
  <conditionalFormatting sqref="G21">
    <cfRule type="expression" priority="50" dxfId="108">
      <formula>$A21="Total"</formula>
    </cfRule>
  </conditionalFormatting>
  <conditionalFormatting sqref="F21:G21">
    <cfRule type="expression" priority="49" dxfId="108">
      <formula>$A21="Total"</formula>
    </cfRule>
  </conditionalFormatting>
  <conditionalFormatting sqref="F8">
    <cfRule type="expression" priority="48" dxfId="108">
      <formula>$A7="Total"</formula>
    </cfRule>
  </conditionalFormatting>
  <conditionalFormatting sqref="F30">
    <cfRule type="expression" priority="47" dxfId="108">
      <formula>$A27="Total"</formula>
    </cfRule>
  </conditionalFormatting>
  <conditionalFormatting sqref="F32:G32">
    <cfRule type="expression" priority="46" dxfId="108">
      <formula>$A14="Total"</formula>
    </cfRule>
  </conditionalFormatting>
  <conditionalFormatting sqref="F28">
    <cfRule type="expression" priority="45" dxfId="108">
      <formula>$A36="Total"</formula>
    </cfRule>
  </conditionalFormatting>
  <conditionalFormatting sqref="F14">
    <cfRule type="expression" priority="38" dxfId="108">
      <formula>$A12="Total"</formula>
    </cfRule>
  </conditionalFormatting>
  <conditionalFormatting sqref="F19">
    <cfRule type="expression" priority="37" dxfId="108">
      <formula>$A20="Total"</formula>
    </cfRule>
  </conditionalFormatting>
  <conditionalFormatting sqref="F8 F20">
    <cfRule type="expression" priority="36" dxfId="108">
      <formula>$A7="Total"</formula>
    </cfRule>
  </conditionalFormatting>
  <conditionalFormatting sqref="F16">
    <cfRule type="expression" priority="35" dxfId="108">
      <formula>$A13="Total"</formula>
    </cfRule>
  </conditionalFormatting>
  <conditionalFormatting sqref="F28">
    <cfRule type="expression" priority="34" dxfId="108">
      <formula>$A36="Total"</formula>
    </cfRule>
  </conditionalFormatting>
  <conditionalFormatting sqref="F21">
    <cfRule type="expression" priority="33" dxfId="108">
      <formula>$A21="Total"</formula>
    </cfRule>
  </conditionalFormatting>
  <conditionalFormatting sqref="F8">
    <cfRule type="expression" priority="32" dxfId="108">
      <formula>$A7="Total"</formula>
    </cfRule>
  </conditionalFormatting>
  <conditionalFormatting sqref="F31">
    <cfRule type="expression" priority="31" dxfId="108">
      <formula>$A27="Total"</formula>
    </cfRule>
  </conditionalFormatting>
  <conditionalFormatting sqref="F33">
    <cfRule type="expression" priority="30" dxfId="108">
      <formula>$A14="Total"</formula>
    </cfRule>
  </conditionalFormatting>
  <conditionalFormatting sqref="F8 F38">
    <cfRule type="expression" priority="24" dxfId="108">
      <formula>$A10="Total"</formula>
    </cfRule>
  </conditionalFormatting>
  <conditionalFormatting sqref="F14:F15">
    <cfRule type="expression" priority="23" dxfId="108">
      <formula>$A15="Total"</formula>
    </cfRule>
  </conditionalFormatting>
  <conditionalFormatting sqref="F36">
    <cfRule type="expression" priority="22" dxfId="108">
      <formula>$A39="Total"</formula>
    </cfRule>
  </conditionalFormatting>
  <conditionalFormatting sqref="F17:F19">
    <cfRule type="expression" priority="21" dxfId="108">
      <formula>$A21="Total"</formula>
    </cfRule>
  </conditionalFormatting>
  <conditionalFormatting sqref="F26">
    <cfRule type="expression" priority="20" dxfId="108">
      <formula>$A33="Total"</formula>
    </cfRule>
  </conditionalFormatting>
  <conditionalFormatting sqref="F11">
    <cfRule type="expression" priority="19" dxfId="108">
      <formula>$A24="Total"</formula>
    </cfRule>
  </conditionalFormatting>
  <conditionalFormatting sqref="F8">
    <cfRule type="expression" priority="18" dxfId="108">
      <formula>$A10="Total"</formula>
    </cfRule>
  </conditionalFormatting>
  <conditionalFormatting sqref="F31">
    <cfRule type="expression" priority="17" dxfId="108">
      <formula>$A30="Total"</formula>
    </cfRule>
  </conditionalFormatting>
  <conditionalFormatting sqref="F34">
    <cfRule type="expression" priority="16" dxfId="108">
      <formula>$A17="Total"</formula>
    </cfRule>
  </conditionalFormatting>
  <conditionalFormatting sqref="F14:F15">
    <cfRule type="expression" priority="10" dxfId="108">
      <formula>$A12="Total"</formula>
    </cfRule>
  </conditionalFormatting>
  <conditionalFormatting sqref="F17:F19">
    <cfRule type="expression" priority="9" dxfId="108">
      <formula>$A18="Total"</formula>
    </cfRule>
  </conditionalFormatting>
  <conditionalFormatting sqref="F38">
    <cfRule type="expression" priority="8" dxfId="108">
      <formula>$A37="Total"</formula>
    </cfRule>
  </conditionalFormatting>
  <conditionalFormatting sqref="F36">
    <cfRule type="expression" priority="7" dxfId="108">
      <formula>$A36="Total"</formula>
    </cfRule>
  </conditionalFormatting>
  <conditionalFormatting sqref="F25">
    <cfRule type="expression" priority="6" dxfId="108">
      <formula>$A30="Total"</formula>
    </cfRule>
  </conditionalFormatting>
  <conditionalFormatting sqref="F10">
    <cfRule type="expression" priority="5" dxfId="108">
      <formula>$A7="Total"</formula>
    </cfRule>
  </conditionalFormatting>
  <conditionalFormatting sqref="F11">
    <cfRule type="expression" priority="4" dxfId="108">
      <formula>$A21="Total"</formula>
    </cfRule>
  </conditionalFormatting>
  <conditionalFormatting sqref="F10">
    <cfRule type="expression" priority="3" dxfId="108">
      <formula>$A7="Total"</formula>
    </cfRule>
  </conditionalFormatting>
  <conditionalFormatting sqref="F31">
    <cfRule type="expression" priority="2" dxfId="108">
      <formula>$A27="Total"</formula>
    </cfRule>
  </conditionalFormatting>
  <conditionalFormatting sqref="F34">
    <cfRule type="expression" priority="1" dxfId="108">
      <formula>$A14="Total"</formula>
    </cfRule>
  </conditionalFormatting>
  <printOptions/>
  <pageMargins left="0.2" right="0.2" top="0.25" bottom="0.2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6">
      <selection activeCell="K8" sqref="K8"/>
    </sheetView>
  </sheetViews>
  <sheetFormatPr defaultColWidth="9.140625" defaultRowHeight="15"/>
  <cols>
    <col min="1" max="1" width="4.00390625" style="177" bestFit="1" customWidth="1"/>
    <col min="2" max="2" width="41.28125" style="155" customWidth="1"/>
    <col min="3" max="3" width="16.8515625" style="122" bestFit="1" customWidth="1"/>
    <col min="4" max="4" width="18.00390625" style="156" customWidth="1"/>
    <col min="5" max="5" width="18.8515625" style="154" bestFit="1" customWidth="1"/>
    <col min="6" max="6" width="14.57421875" style="155" customWidth="1"/>
    <col min="7" max="7" width="12.57421875" style="155" customWidth="1"/>
    <col min="8" max="16384" width="9.140625" style="155" customWidth="1"/>
  </cols>
  <sheetData>
    <row r="1" spans="1:7" s="150" customFormat="1" ht="15.75">
      <c r="A1" s="238" t="s">
        <v>59</v>
      </c>
      <c r="B1" s="238"/>
      <c r="C1" s="238"/>
      <c r="D1" s="238"/>
      <c r="E1" s="238"/>
      <c r="F1" s="238"/>
      <c r="G1" s="238"/>
    </row>
    <row r="2" spans="1:7" s="150" customFormat="1" ht="15.75">
      <c r="A2" s="239" t="s">
        <v>102</v>
      </c>
      <c r="B2" s="239"/>
      <c r="C2" s="239"/>
      <c r="D2" s="239"/>
      <c r="E2" s="239"/>
      <c r="F2" s="239"/>
      <c r="G2" s="239"/>
    </row>
    <row r="3" spans="1:5" ht="15.75">
      <c r="A3" s="151"/>
      <c r="B3" s="151"/>
      <c r="C3" s="152" t="s">
        <v>57</v>
      </c>
      <c r="D3" s="153"/>
      <c r="E3" s="154" t="s">
        <v>58</v>
      </c>
    </row>
    <row r="4" spans="1:3" ht="15.75">
      <c r="A4" s="151"/>
      <c r="B4" s="151"/>
      <c r="C4" s="151"/>
    </row>
    <row r="5" spans="1:7" ht="47.25">
      <c r="A5" s="157" t="s">
        <v>0</v>
      </c>
      <c r="B5" s="158" t="s">
        <v>1</v>
      </c>
      <c r="C5" s="159" t="s">
        <v>77</v>
      </c>
      <c r="D5" s="194" t="s">
        <v>77</v>
      </c>
      <c r="E5" s="160" t="s">
        <v>90</v>
      </c>
      <c r="F5" s="195" t="s">
        <v>93</v>
      </c>
      <c r="G5" s="161" t="s">
        <v>104</v>
      </c>
    </row>
    <row r="6" spans="1:7" ht="15.75">
      <c r="A6" s="162"/>
      <c r="B6" s="163"/>
      <c r="C6" s="164" t="s">
        <v>94</v>
      </c>
      <c r="D6" s="189" t="s">
        <v>103</v>
      </c>
      <c r="E6" s="196" t="s">
        <v>103</v>
      </c>
      <c r="F6" s="193"/>
      <c r="G6" s="165" t="s">
        <v>90</v>
      </c>
    </row>
    <row r="7" spans="1:7" ht="15.75">
      <c r="A7" s="166">
        <v>1</v>
      </c>
      <c r="B7" s="167" t="s">
        <v>27</v>
      </c>
      <c r="C7" s="179">
        <v>334107560.9974317</v>
      </c>
      <c r="D7" s="190">
        <v>252943950.9973556</v>
      </c>
      <c r="E7" s="180">
        <v>257053277.78990066</v>
      </c>
      <c r="F7" s="181">
        <f>+E7/D7*100-100</f>
        <v>1.6245997488147026</v>
      </c>
      <c r="G7" s="181">
        <f>+E7*100/$E$34</f>
        <v>19.250277371387305</v>
      </c>
    </row>
    <row r="8" spans="1:7" ht="15.75">
      <c r="A8" s="168">
        <v>2</v>
      </c>
      <c r="B8" s="169" t="s">
        <v>28</v>
      </c>
      <c r="C8" s="182">
        <v>185404945.6497236</v>
      </c>
      <c r="D8" s="67">
        <v>159919374.5344432</v>
      </c>
      <c r="E8" s="183">
        <v>136859924.0481969</v>
      </c>
      <c r="F8" s="184">
        <f aca="true" t="shared" si="0" ref="F8:F34">+E8/D8*100-100</f>
        <v>-14.419422633046736</v>
      </c>
      <c r="G8" s="184">
        <f aca="true" t="shared" si="1" ref="G8:G34">+E8*100/$E$34</f>
        <v>10.24920406231171</v>
      </c>
    </row>
    <row r="9" spans="1:7" ht="15.75">
      <c r="A9" s="168">
        <v>3</v>
      </c>
      <c r="B9" s="169" t="s">
        <v>29</v>
      </c>
      <c r="C9" s="185">
        <v>144350972.825204</v>
      </c>
      <c r="D9" s="44">
        <v>123275930.127062</v>
      </c>
      <c r="E9" s="185">
        <v>83798227.1357019</v>
      </c>
      <c r="F9" s="184">
        <f t="shared" si="0"/>
        <v>-32.02385327830822</v>
      </c>
      <c r="G9" s="184">
        <f t="shared" si="1"/>
        <v>6.27550494380879</v>
      </c>
    </row>
    <row r="10" spans="1:7" ht="15.75">
      <c r="A10" s="168">
        <v>4</v>
      </c>
      <c r="B10" s="169" t="s">
        <v>31</v>
      </c>
      <c r="C10" s="182">
        <v>68908011.16406658</v>
      </c>
      <c r="D10" s="67">
        <v>57061021.63132503</v>
      </c>
      <c r="E10" s="183">
        <v>51468550.05095344</v>
      </c>
      <c r="F10" s="184">
        <f t="shared" si="0"/>
        <v>-9.800861289349001</v>
      </c>
      <c r="G10" s="184">
        <f t="shared" si="1"/>
        <v>3.8543910931717003</v>
      </c>
    </row>
    <row r="11" spans="1:7" ht="15.75">
      <c r="A11" s="168">
        <v>5</v>
      </c>
      <c r="B11" s="170" t="s">
        <v>32</v>
      </c>
      <c r="C11" s="185">
        <v>74283706.5338819</v>
      </c>
      <c r="D11" s="44">
        <v>64715618.713918</v>
      </c>
      <c r="E11" s="185">
        <v>47298761.4124396</v>
      </c>
      <c r="F11" s="184">
        <f t="shared" si="0"/>
        <v>-26.91291167047541</v>
      </c>
      <c r="G11" s="184">
        <f t="shared" si="1"/>
        <v>3.5421228017046755</v>
      </c>
    </row>
    <row r="12" spans="1:7" ht="15.75">
      <c r="A12" s="168">
        <v>6</v>
      </c>
      <c r="B12" s="169" t="s">
        <v>30</v>
      </c>
      <c r="C12" s="185">
        <v>99429549.9459873</v>
      </c>
      <c r="D12" s="44">
        <v>86807927.8792825</v>
      </c>
      <c r="E12" s="185">
        <v>41274719.6247825</v>
      </c>
      <c r="F12" s="184">
        <f t="shared" si="0"/>
        <v>-52.45282241711809</v>
      </c>
      <c r="G12" s="184">
        <f t="shared" si="1"/>
        <v>3.090992684608837</v>
      </c>
    </row>
    <row r="13" spans="1:7" ht="15.75">
      <c r="A13" s="168">
        <v>7</v>
      </c>
      <c r="B13" s="169" t="s">
        <v>34</v>
      </c>
      <c r="C13" s="182">
        <v>42703813.25680469</v>
      </c>
      <c r="D13" s="191">
        <v>35772175.86508594</v>
      </c>
      <c r="E13" s="183">
        <v>39948682.966667995</v>
      </c>
      <c r="F13" s="184">
        <f>+E16/D13*100-100</f>
        <v>-10.8537937270834</v>
      </c>
      <c r="G13" s="184">
        <f>+E16*100/$E$34</f>
        <v>2.3881525688355842</v>
      </c>
    </row>
    <row r="14" spans="1:7" ht="15.75">
      <c r="A14" s="168">
        <v>8</v>
      </c>
      <c r="B14" s="169" t="s">
        <v>35</v>
      </c>
      <c r="C14" s="185">
        <v>71936882.1043184</v>
      </c>
      <c r="D14" s="44">
        <v>61310105.8131959</v>
      </c>
      <c r="E14" s="185">
        <v>37738187.5547894</v>
      </c>
      <c r="F14" s="184">
        <f t="shared" si="0"/>
        <v>-38.447035681567954</v>
      </c>
      <c r="G14" s="184">
        <f t="shared" si="1"/>
        <v>2.8261478871975494</v>
      </c>
    </row>
    <row r="15" spans="1:7" ht="15.75">
      <c r="A15" s="168">
        <v>9</v>
      </c>
      <c r="B15" s="169" t="s">
        <v>38</v>
      </c>
      <c r="C15" s="185">
        <v>21372590.5858954</v>
      </c>
      <c r="D15" s="44">
        <v>14305081.6031228</v>
      </c>
      <c r="E15" s="185">
        <v>37738187.5547894</v>
      </c>
      <c r="F15" s="184">
        <f t="shared" si="0"/>
        <v>163.8096629001484</v>
      </c>
      <c r="G15" s="184">
        <f t="shared" si="1"/>
        <v>2.8261478871975494</v>
      </c>
    </row>
    <row r="16" spans="1:7" ht="15.75">
      <c r="A16" s="168">
        <v>10</v>
      </c>
      <c r="B16" s="170" t="s">
        <v>70</v>
      </c>
      <c r="C16" s="185">
        <v>56183655.1715195</v>
      </c>
      <c r="D16" s="44">
        <v>49410234.6675195</v>
      </c>
      <c r="E16" s="185">
        <v>31889537.685</v>
      </c>
      <c r="F16" s="184">
        <f t="shared" si="0"/>
        <v>-35.45965142731244</v>
      </c>
      <c r="G16" s="184">
        <f t="shared" si="1"/>
        <v>2.3881525688355842</v>
      </c>
    </row>
    <row r="17" spans="1:7" ht="15.75">
      <c r="A17" s="168">
        <v>11</v>
      </c>
      <c r="B17" s="169" t="s">
        <v>33</v>
      </c>
      <c r="C17" s="182">
        <v>53606263.85786643</v>
      </c>
      <c r="D17" s="67">
        <v>48138844.48155498</v>
      </c>
      <c r="E17" s="185">
        <v>30424869.482369654</v>
      </c>
      <c r="F17" s="184">
        <f t="shared" si="0"/>
        <v>-36.797673874313006</v>
      </c>
      <c r="G17" s="184">
        <f t="shared" si="1"/>
        <v>2.2784660890516903</v>
      </c>
    </row>
    <row r="18" spans="1:7" ht="15.75">
      <c r="A18" s="168">
        <v>12</v>
      </c>
      <c r="B18" s="169" t="s">
        <v>71</v>
      </c>
      <c r="C18" s="185">
        <v>39310665.8043501</v>
      </c>
      <c r="D18" s="44">
        <v>34744256.7383501</v>
      </c>
      <c r="E18" s="185">
        <v>23192932.05475</v>
      </c>
      <c r="F18" s="184">
        <f t="shared" si="0"/>
        <v>-33.24671691954761</v>
      </c>
      <c r="G18" s="184">
        <f t="shared" si="1"/>
        <v>1.7368787472711953</v>
      </c>
    </row>
    <row r="19" spans="1:7" ht="15.75">
      <c r="A19" s="168">
        <v>13</v>
      </c>
      <c r="B19" s="169" t="s">
        <v>37</v>
      </c>
      <c r="C19" s="182">
        <v>32983187.4896793</v>
      </c>
      <c r="D19" s="192">
        <v>29420470.32769619</v>
      </c>
      <c r="E19" s="183">
        <v>22169223.97536289</v>
      </c>
      <c r="F19" s="184">
        <f t="shared" si="0"/>
        <v>-24.646942321336837</v>
      </c>
      <c r="G19" s="184">
        <f t="shared" si="1"/>
        <v>1.6602150118581847</v>
      </c>
    </row>
    <row r="20" spans="1:7" ht="15.75">
      <c r="A20" s="168">
        <v>14</v>
      </c>
      <c r="B20" s="169" t="s">
        <v>69</v>
      </c>
      <c r="C20" s="182">
        <v>29852910.99368469</v>
      </c>
      <c r="D20" s="67">
        <v>24521567.893227324</v>
      </c>
      <c r="E20" s="183">
        <v>21126160.16499007</v>
      </c>
      <c r="F20" s="184">
        <f t="shared" si="0"/>
        <v>-13.84661756956838</v>
      </c>
      <c r="G20" s="184">
        <f t="shared" si="1"/>
        <v>1.582101759078952</v>
      </c>
    </row>
    <row r="21" spans="1:7" ht="15.75">
      <c r="A21" s="168">
        <v>15</v>
      </c>
      <c r="B21" s="171" t="s">
        <v>40</v>
      </c>
      <c r="C21" s="182">
        <v>22569027.18591189</v>
      </c>
      <c r="D21" s="191">
        <v>18919459.65165915</v>
      </c>
      <c r="E21" s="183">
        <v>17736659.91701835</v>
      </c>
      <c r="F21" s="184">
        <f t="shared" si="0"/>
        <v>-6.2517627692240865</v>
      </c>
      <c r="G21" s="184">
        <f t="shared" si="1"/>
        <v>1.3282679216548983</v>
      </c>
    </row>
    <row r="22" spans="1:7" ht="15.75">
      <c r="A22" s="168">
        <v>16</v>
      </c>
      <c r="B22" s="169" t="s">
        <v>39</v>
      </c>
      <c r="C22" s="182">
        <v>21991469.51468413</v>
      </c>
      <c r="D22" s="192">
        <v>17758871.31275548</v>
      </c>
      <c r="E22" s="183">
        <v>15821191.915797342</v>
      </c>
      <c r="F22" s="184">
        <f t="shared" si="0"/>
        <v>-10.91105038621673</v>
      </c>
      <c r="G22" s="184">
        <f t="shared" si="1"/>
        <v>1.1848218211556112</v>
      </c>
    </row>
    <row r="23" spans="1:7" ht="15.75">
      <c r="A23" s="168">
        <v>17</v>
      </c>
      <c r="B23" s="172" t="s">
        <v>76</v>
      </c>
      <c r="C23" s="185">
        <v>18107634.1635</v>
      </c>
      <c r="D23" s="44">
        <v>17383442.6245</v>
      </c>
      <c r="E23" s="185">
        <v>14951575.055</v>
      </c>
      <c r="F23" s="184">
        <f t="shared" si="0"/>
        <v>-13.989562493637237</v>
      </c>
      <c r="G23" s="184">
        <f t="shared" si="1"/>
        <v>1.1196977117837539</v>
      </c>
    </row>
    <row r="24" spans="1:7" ht="15.75">
      <c r="A24" s="168">
        <v>18</v>
      </c>
      <c r="B24" s="171" t="s">
        <v>72</v>
      </c>
      <c r="C24" s="185">
        <v>14362631.3327109</v>
      </c>
      <c r="D24" s="44">
        <v>11975560.8568723</v>
      </c>
      <c r="E24" s="185">
        <v>11869006.4119888</v>
      </c>
      <c r="F24" s="184">
        <f t="shared" si="0"/>
        <v>-0.8897658001742172</v>
      </c>
      <c r="G24" s="184">
        <f t="shared" si="1"/>
        <v>0.8888494537708463</v>
      </c>
    </row>
    <row r="25" spans="1:7" ht="15.75">
      <c r="A25" s="168">
        <v>19</v>
      </c>
      <c r="B25" s="171" t="s">
        <v>42</v>
      </c>
      <c r="C25" s="185">
        <v>16800189.1325075</v>
      </c>
      <c r="D25" s="44">
        <v>14306706.6458732</v>
      </c>
      <c r="E25" s="185">
        <v>10566620.6069262</v>
      </c>
      <c r="F25" s="184">
        <f t="shared" si="0"/>
        <v>-26.14218723794015</v>
      </c>
      <c r="G25" s="184">
        <f t="shared" si="1"/>
        <v>0.7913160233179412</v>
      </c>
    </row>
    <row r="26" spans="1:7" ht="15.75">
      <c r="A26" s="168">
        <v>20</v>
      </c>
      <c r="B26" s="171" t="s">
        <v>73</v>
      </c>
      <c r="C26" s="185">
        <v>12385006.9155181</v>
      </c>
      <c r="D26" s="44">
        <v>11424227.8862681</v>
      </c>
      <c r="E26" s="185">
        <v>8673961.14799219</v>
      </c>
      <c r="F26" s="184">
        <f t="shared" si="0"/>
        <v>-24.073983516923064</v>
      </c>
      <c r="G26" s="184">
        <f t="shared" si="1"/>
        <v>0.6495780152780726</v>
      </c>
    </row>
    <row r="27" spans="1:7" ht="15.75">
      <c r="A27" s="168">
        <v>21</v>
      </c>
      <c r="B27" s="171" t="s">
        <v>43</v>
      </c>
      <c r="C27" s="185">
        <v>11360828.1930677</v>
      </c>
      <c r="D27" s="44">
        <v>9480446.71786282</v>
      </c>
      <c r="E27" s="185">
        <v>8284531.0059091</v>
      </c>
      <c r="F27" s="184">
        <f t="shared" si="0"/>
        <v>-12.61455021629314</v>
      </c>
      <c r="G27" s="184">
        <f t="shared" si="1"/>
        <v>0.6204142624703548</v>
      </c>
    </row>
    <row r="28" spans="1:7" ht="15.75">
      <c r="A28" s="168">
        <v>22</v>
      </c>
      <c r="B28" s="171" t="s">
        <v>16</v>
      </c>
      <c r="C28" s="185">
        <v>9681272.95717278</v>
      </c>
      <c r="D28" s="44">
        <v>8294352.5591355</v>
      </c>
      <c r="E28" s="185">
        <v>6399987.26790755</v>
      </c>
      <c r="F28" s="184">
        <f t="shared" si="0"/>
        <v>-22.83921834431156</v>
      </c>
      <c r="G28" s="184">
        <f t="shared" si="1"/>
        <v>0.4792840267972184</v>
      </c>
    </row>
    <row r="29" spans="1:7" ht="15.75">
      <c r="A29" s="168">
        <v>23</v>
      </c>
      <c r="B29" s="169" t="s">
        <v>36</v>
      </c>
      <c r="C29" s="185">
        <v>6163428.88468404</v>
      </c>
      <c r="D29" s="44">
        <v>5345900.0944926</v>
      </c>
      <c r="E29" s="185">
        <v>5359338.21444927</v>
      </c>
      <c r="F29" s="184">
        <f t="shared" si="0"/>
        <v>0.25137244840234985</v>
      </c>
      <c r="G29" s="184">
        <f t="shared" si="1"/>
        <v>0.40135161100551203</v>
      </c>
    </row>
    <row r="30" spans="1:7" ht="15.75">
      <c r="A30" s="168">
        <v>24</v>
      </c>
      <c r="B30" s="171" t="s">
        <v>74</v>
      </c>
      <c r="C30" s="185">
        <v>355629.070392952</v>
      </c>
      <c r="D30" s="44">
        <v>4427683.11104339</v>
      </c>
      <c r="E30" s="185">
        <v>4543233.1850955</v>
      </c>
      <c r="F30" s="184">
        <f t="shared" si="0"/>
        <v>2.6097186983393073</v>
      </c>
      <c r="G30" s="184">
        <f t="shared" si="1"/>
        <v>0.34023491055213434</v>
      </c>
    </row>
    <row r="31" spans="1:7" ht="15.75">
      <c r="A31" s="168">
        <v>25</v>
      </c>
      <c r="B31" s="169" t="s">
        <v>44</v>
      </c>
      <c r="C31" s="185">
        <v>5082615.23728818</v>
      </c>
      <c r="D31" s="44">
        <v>4079252.76590698</v>
      </c>
      <c r="E31" s="185">
        <v>3915099.6994696</v>
      </c>
      <c r="F31" s="184">
        <f t="shared" si="0"/>
        <v>-4.024096467110738</v>
      </c>
      <c r="G31" s="184">
        <f t="shared" si="1"/>
        <v>0.2931950753533086</v>
      </c>
    </row>
    <row r="32" spans="1:7" ht="15.75">
      <c r="A32" s="168">
        <v>26</v>
      </c>
      <c r="B32" s="169" t="s">
        <v>41</v>
      </c>
      <c r="C32" s="182">
        <v>15949437.103834</v>
      </c>
      <c r="D32" s="129">
        <v>15532808.952834</v>
      </c>
      <c r="E32" s="183">
        <v>1892767.9799733888</v>
      </c>
      <c r="F32" s="184">
        <f t="shared" si="0"/>
        <v>-87.81438704537695</v>
      </c>
      <c r="G32" s="184">
        <f t="shared" si="1"/>
        <v>0.1417461349936528</v>
      </c>
    </row>
    <row r="33" spans="1:7" ht="15.75">
      <c r="A33" s="173">
        <v>28</v>
      </c>
      <c r="B33" s="174" t="s">
        <v>25</v>
      </c>
      <c r="C33" s="186">
        <f>C34-SUM(C7:C32)</f>
        <v>511204463.3114836</v>
      </c>
      <c r="D33" s="192">
        <f>D34-SUM(D7:D32)</f>
        <v>423377243.047627</v>
      </c>
      <c r="E33" s="187">
        <f>E34-SUM(E7:E32)</f>
        <v>363327248.3643085</v>
      </c>
      <c r="F33" s="184">
        <f t="shared" si="0"/>
        <v>-14.183566941637267</v>
      </c>
      <c r="G33" s="188">
        <f t="shared" si="1"/>
        <v>27.208952041889333</v>
      </c>
    </row>
    <row r="34" spans="1:7" s="150" customFormat="1" ht="15.75">
      <c r="A34" s="175"/>
      <c r="B34" s="176" t="s">
        <v>26</v>
      </c>
      <c r="C34" s="147">
        <v>1920448349.38317</v>
      </c>
      <c r="D34" s="97">
        <v>1604652517.49997</v>
      </c>
      <c r="E34" s="138">
        <v>1335322462.27253</v>
      </c>
      <c r="F34" s="148">
        <f t="shared" si="0"/>
        <v>-16.784322605061746</v>
      </c>
      <c r="G34" s="149">
        <f t="shared" si="1"/>
        <v>100</v>
      </c>
    </row>
    <row r="35" ht="15.75">
      <c r="D35" s="122"/>
    </row>
    <row r="36" ht="15.75">
      <c r="E36" s="156"/>
    </row>
    <row r="39" ht="15.75">
      <c r="C39" s="178"/>
    </row>
  </sheetData>
  <sheetProtection/>
  <mergeCells count="2">
    <mergeCell ref="A1:G1"/>
    <mergeCell ref="A2:G2"/>
  </mergeCells>
  <printOptions/>
  <pageMargins left="0.7" right="0.7" top="0.75" bottom="0.75" header="0.3" footer="0.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5"/>
  <sheetViews>
    <sheetView tabSelected="1" zoomScalePageLayoutView="0" workbookViewId="0" topLeftCell="A1">
      <selection activeCell="G6" sqref="G6:H6"/>
    </sheetView>
  </sheetViews>
  <sheetFormatPr defaultColWidth="9.140625" defaultRowHeight="15"/>
  <cols>
    <col min="1" max="1" width="8.28125" style="16" bestFit="1" customWidth="1"/>
    <col min="2" max="2" width="20.00390625" style="15" bestFit="1" customWidth="1"/>
    <col min="3" max="3" width="20.140625" style="15" customWidth="1"/>
    <col min="4" max="4" width="22.00390625" style="15" customWidth="1"/>
    <col min="5" max="5" width="13.28125" style="16" customWidth="1"/>
    <col min="6" max="16384" width="9.140625" style="15" customWidth="1"/>
  </cols>
  <sheetData>
    <row r="1" spans="1:5" ht="15.75">
      <c r="A1" s="240" t="s">
        <v>78</v>
      </c>
      <c r="B1" s="240"/>
      <c r="C1" s="240"/>
      <c r="D1" s="240"/>
      <c r="E1" s="240"/>
    </row>
    <row r="2" spans="1:5" ht="15.75">
      <c r="A2" s="241" t="s">
        <v>105</v>
      </c>
      <c r="B2" s="241"/>
      <c r="C2" s="241"/>
      <c r="D2" s="241"/>
      <c r="E2" s="241"/>
    </row>
    <row r="3" spans="1:4" ht="15.75">
      <c r="A3" s="28" t="s">
        <v>79</v>
      </c>
      <c r="B3" s="29"/>
      <c r="C3" s="29"/>
      <c r="D3" s="7" t="s">
        <v>46</v>
      </c>
    </row>
    <row r="4" spans="1:5" ht="31.5">
      <c r="A4" s="30" t="s">
        <v>0</v>
      </c>
      <c r="B4" s="31" t="s">
        <v>80</v>
      </c>
      <c r="C4" s="32" t="s">
        <v>106</v>
      </c>
      <c r="D4" s="32" t="s">
        <v>107</v>
      </c>
      <c r="E4" s="198" t="s">
        <v>54</v>
      </c>
    </row>
    <row r="5" spans="1:5" ht="15.75">
      <c r="A5" s="33"/>
      <c r="B5" s="197"/>
      <c r="C5" s="57" t="s">
        <v>83</v>
      </c>
      <c r="D5" s="57" t="s">
        <v>92</v>
      </c>
      <c r="E5" s="199" t="s">
        <v>55</v>
      </c>
    </row>
    <row r="6" spans="1:8" ht="15.75">
      <c r="A6" s="206">
        <v>1</v>
      </c>
      <c r="B6" s="200" t="s">
        <v>116</v>
      </c>
      <c r="C6" s="201">
        <v>137.17668479936</v>
      </c>
      <c r="D6" s="202">
        <v>91.14797404090001</v>
      </c>
      <c r="E6" s="207">
        <f>D6/C6*100-100</f>
        <v>-33.554325085041526</v>
      </c>
      <c r="F6" s="105"/>
      <c r="G6" s="242"/>
      <c r="H6" s="242"/>
    </row>
    <row r="7" spans="1:5" ht="15.75">
      <c r="A7" s="208">
        <v>2</v>
      </c>
      <c r="B7" s="203" t="s">
        <v>130</v>
      </c>
      <c r="C7" s="204">
        <v>14.288957014900001</v>
      </c>
      <c r="D7" s="205">
        <v>15.58663559443</v>
      </c>
      <c r="E7" s="209">
        <f aca="true" t="shared" si="0" ref="E7:E21">D7/C7*100-100</f>
        <v>9.081688594743682</v>
      </c>
    </row>
    <row r="8" spans="1:5" ht="15.75">
      <c r="A8" s="208">
        <v>3</v>
      </c>
      <c r="B8" s="203" t="s">
        <v>115</v>
      </c>
      <c r="C8" s="204">
        <v>3.3896165525699997</v>
      </c>
      <c r="D8" s="205">
        <v>3.4159183946000002</v>
      </c>
      <c r="E8" s="209">
        <f t="shared" si="0"/>
        <v>0.7759533157241094</v>
      </c>
    </row>
    <row r="9" spans="1:5" ht="15.75">
      <c r="A9" s="208">
        <v>4</v>
      </c>
      <c r="B9" s="203" t="s">
        <v>129</v>
      </c>
      <c r="C9" s="204">
        <v>2.6036252378799998</v>
      </c>
      <c r="D9" s="205">
        <v>2.67039480097</v>
      </c>
      <c r="E9" s="209">
        <f t="shared" si="0"/>
        <v>2.564484401156264</v>
      </c>
    </row>
    <row r="10" spans="1:5" ht="15.75">
      <c r="A10" s="208">
        <v>5</v>
      </c>
      <c r="B10" s="203" t="s">
        <v>126</v>
      </c>
      <c r="C10" s="204">
        <v>3.03831679611</v>
      </c>
      <c r="D10" s="205">
        <v>1.6306376899500001</v>
      </c>
      <c r="E10" s="209">
        <f t="shared" si="0"/>
        <v>-46.33088649486029</v>
      </c>
    </row>
    <row r="11" spans="1:5" ht="15.75">
      <c r="A11" s="208">
        <v>6</v>
      </c>
      <c r="B11" s="203" t="s">
        <v>111</v>
      </c>
      <c r="C11" s="204">
        <v>0.93273458024</v>
      </c>
      <c r="D11" s="205">
        <v>1.56287429974</v>
      </c>
      <c r="E11" s="209">
        <f t="shared" si="0"/>
        <v>67.55831003262043</v>
      </c>
    </row>
    <row r="12" spans="1:5" ht="15.75">
      <c r="A12" s="208">
        <v>7</v>
      </c>
      <c r="B12" s="203" t="s">
        <v>114</v>
      </c>
      <c r="C12" s="204">
        <v>1.39880905885</v>
      </c>
      <c r="D12" s="205">
        <v>1.4840095308799999</v>
      </c>
      <c r="E12" s="209">
        <f t="shared" si="0"/>
        <v>6.0909293867488685</v>
      </c>
    </row>
    <row r="13" spans="1:5" ht="15.75">
      <c r="A13" s="208">
        <v>8</v>
      </c>
      <c r="B13" s="203" t="s">
        <v>112</v>
      </c>
      <c r="C13" s="204">
        <v>0.6744627739800001</v>
      </c>
      <c r="D13" s="205">
        <v>1.35286993937</v>
      </c>
      <c r="E13" s="209">
        <f t="shared" si="0"/>
        <v>100.58481973537607</v>
      </c>
    </row>
    <row r="14" spans="1:5" ht="15.75">
      <c r="A14" s="208">
        <v>9</v>
      </c>
      <c r="B14" s="203" t="s">
        <v>109</v>
      </c>
      <c r="C14" s="204">
        <v>0.9405517103900001</v>
      </c>
      <c r="D14" s="205">
        <v>1.27833765601</v>
      </c>
      <c r="E14" s="209">
        <f t="shared" si="0"/>
        <v>35.91359644436102</v>
      </c>
    </row>
    <row r="15" spans="1:5" ht="15.75">
      <c r="A15" s="208">
        <v>10</v>
      </c>
      <c r="B15" s="203" t="s">
        <v>119</v>
      </c>
      <c r="C15" s="204">
        <v>0.8717349895800001</v>
      </c>
      <c r="D15" s="205">
        <v>1.14014041875</v>
      </c>
      <c r="E15" s="209">
        <f t="shared" si="0"/>
        <v>30.789796483827843</v>
      </c>
    </row>
    <row r="16" spans="1:5" ht="15.75">
      <c r="A16" s="208">
        <v>11</v>
      </c>
      <c r="B16" s="203" t="s">
        <v>118</v>
      </c>
      <c r="C16" s="204">
        <v>0.90457762676</v>
      </c>
      <c r="D16" s="205">
        <v>1.07708442689</v>
      </c>
      <c r="E16" s="209">
        <f t="shared" si="0"/>
        <v>19.07042524895091</v>
      </c>
    </row>
    <row r="17" spans="1:5" ht="15.75">
      <c r="A17" s="208">
        <v>12</v>
      </c>
      <c r="B17" s="203" t="s">
        <v>121</v>
      </c>
      <c r="C17" s="204">
        <v>0.65794259974</v>
      </c>
      <c r="D17" s="205">
        <v>0.84061042237</v>
      </c>
      <c r="E17" s="209">
        <f t="shared" si="0"/>
        <v>27.763489201365758</v>
      </c>
    </row>
    <row r="18" spans="1:5" ht="15.75">
      <c r="A18" s="208">
        <v>13</v>
      </c>
      <c r="B18" s="203" t="s">
        <v>113</v>
      </c>
      <c r="C18" s="204">
        <v>0.61732020931</v>
      </c>
      <c r="D18" s="205">
        <v>0.74181876879</v>
      </c>
      <c r="E18" s="209">
        <f t="shared" si="0"/>
        <v>20.1675820105025</v>
      </c>
    </row>
    <row r="19" spans="1:5" ht="12" customHeight="1">
      <c r="A19" s="208">
        <v>14</v>
      </c>
      <c r="B19" s="203" t="s">
        <v>128</v>
      </c>
      <c r="C19" s="204">
        <v>0.40765769607</v>
      </c>
      <c r="D19" s="205">
        <v>0.5960667081900001</v>
      </c>
      <c r="E19" s="209">
        <f t="shared" si="0"/>
        <v>46.217454971743706</v>
      </c>
    </row>
    <row r="20" spans="1:5" ht="15.75">
      <c r="A20" s="210">
        <v>15</v>
      </c>
      <c r="B20" s="211" t="s">
        <v>25</v>
      </c>
      <c r="C20" s="212">
        <f>+C21-SUM(C6:C19)</f>
        <v>5.44522033028997</v>
      </c>
      <c r="D20" s="212">
        <f>+D21-SUM(D6:D19)</f>
        <v>6.374664517530007</v>
      </c>
      <c r="E20" s="209">
        <f t="shared" si="0"/>
        <v>17.06899135136635</v>
      </c>
    </row>
    <row r="21" spans="1:5" s="34" customFormat="1" ht="15.75">
      <c r="A21" s="213"/>
      <c r="B21" s="214" t="s">
        <v>81</v>
      </c>
      <c r="C21" s="116">
        <v>173.34821197603</v>
      </c>
      <c r="D21" s="116">
        <v>130.90003720937</v>
      </c>
      <c r="E21" s="215">
        <f t="shared" si="0"/>
        <v>-24.48722965341551</v>
      </c>
    </row>
    <row r="22" spans="1:5" ht="15.75">
      <c r="A22" s="35"/>
      <c r="B22" s="24"/>
      <c r="C22" s="24"/>
      <c r="D22" s="24"/>
      <c r="E22" s="35"/>
    </row>
    <row r="23" spans="1:5" ht="15.75">
      <c r="A23" s="36"/>
      <c r="B23" s="37"/>
      <c r="C23" s="37"/>
      <c r="D23" s="37"/>
      <c r="E23" s="36"/>
    </row>
    <row r="24" spans="1:5" ht="15.75">
      <c r="A24" s="240" t="s">
        <v>78</v>
      </c>
      <c r="B24" s="240"/>
      <c r="C24" s="240"/>
      <c r="D24" s="240"/>
      <c r="E24" s="240"/>
    </row>
    <row r="25" spans="1:5" ht="15.75">
      <c r="A25" s="241" t="s">
        <v>105</v>
      </c>
      <c r="B25" s="241"/>
      <c r="C25" s="241"/>
      <c r="D25" s="241"/>
      <c r="E25" s="241"/>
    </row>
    <row r="26" spans="1:5" ht="15.75">
      <c r="A26" s="38" t="s">
        <v>82</v>
      </c>
      <c r="B26" s="39"/>
      <c r="C26" s="39"/>
      <c r="D26" s="40" t="s">
        <v>46</v>
      </c>
      <c r="E26" s="36"/>
    </row>
    <row r="27" spans="1:5" ht="31.5">
      <c r="A27" s="30" t="s">
        <v>0</v>
      </c>
      <c r="B27" s="31" t="s">
        <v>80</v>
      </c>
      <c r="C27" s="32" t="s">
        <v>106</v>
      </c>
      <c r="D27" s="32" t="s">
        <v>107</v>
      </c>
      <c r="E27" s="198" t="s">
        <v>54</v>
      </c>
    </row>
    <row r="28" spans="1:5" ht="15.75">
      <c r="A28" s="33"/>
      <c r="B28" s="197"/>
      <c r="C28" s="57" t="s">
        <v>83</v>
      </c>
      <c r="D28" s="57" t="s">
        <v>92</v>
      </c>
      <c r="E28" s="199" t="s">
        <v>55</v>
      </c>
    </row>
    <row r="29" spans="1:8" ht="15.75">
      <c r="A29" s="218">
        <v>1</v>
      </c>
      <c r="B29" s="200" t="s">
        <v>116</v>
      </c>
      <c r="C29" s="216">
        <v>995.227139537037</v>
      </c>
      <c r="D29" s="216">
        <v>844.534959147197</v>
      </c>
      <c r="E29" s="219">
        <f>+D29/C29*100-100</f>
        <v>-15.141486240009442</v>
      </c>
      <c r="F29"/>
      <c r="G29" s="242"/>
      <c r="H29" s="242"/>
    </row>
    <row r="30" spans="1:6" ht="15.75">
      <c r="A30" s="220">
        <v>2</v>
      </c>
      <c r="B30" s="203" t="s">
        <v>112</v>
      </c>
      <c r="C30" s="217">
        <v>226.869153582183</v>
      </c>
      <c r="D30" s="217">
        <v>179.218635346219</v>
      </c>
      <c r="E30" s="221">
        <f aca="true" t="shared" si="1" ref="E30:E42">+D30/C30*100-100</f>
        <v>-21.00352449135518</v>
      </c>
      <c r="F30"/>
    </row>
    <row r="31" spans="1:6" ht="15.75">
      <c r="A31" s="220">
        <v>3</v>
      </c>
      <c r="B31" s="203" t="s">
        <v>117</v>
      </c>
      <c r="C31" s="217">
        <v>43.742786268347196</v>
      </c>
      <c r="D31" s="217">
        <v>35.648357199031096</v>
      </c>
      <c r="E31" s="221">
        <f t="shared" si="1"/>
        <v>-18.504603295408558</v>
      </c>
      <c r="F31"/>
    </row>
    <row r="32" spans="1:6" ht="15.75">
      <c r="A32" s="220">
        <v>4</v>
      </c>
      <c r="B32" s="203" t="s">
        <v>128</v>
      </c>
      <c r="C32" s="217">
        <v>40.0021057183894</v>
      </c>
      <c r="D32" s="217">
        <v>28.3335660913199</v>
      </c>
      <c r="E32" s="221">
        <f t="shared" si="1"/>
        <v>-29.169813482357128</v>
      </c>
      <c r="F32"/>
    </row>
    <row r="33" spans="1:6" ht="15.75">
      <c r="A33" s="220">
        <v>5</v>
      </c>
      <c r="B33" s="203" t="s">
        <v>108</v>
      </c>
      <c r="C33" s="217">
        <v>34.4115569327853</v>
      </c>
      <c r="D33" s="217">
        <v>21.540124654459</v>
      </c>
      <c r="E33" s="221">
        <f t="shared" si="1"/>
        <v>-37.40438801844262</v>
      </c>
      <c r="F33"/>
    </row>
    <row r="34" spans="1:6" ht="15.75">
      <c r="A34" s="220">
        <v>6</v>
      </c>
      <c r="B34" s="203" t="s">
        <v>120</v>
      </c>
      <c r="C34" s="217">
        <v>15.0433295163135</v>
      </c>
      <c r="D34" s="217">
        <v>20.8159740401499</v>
      </c>
      <c r="E34" s="221">
        <f t="shared" si="1"/>
        <v>38.37344995718098</v>
      </c>
      <c r="F34"/>
    </row>
    <row r="35" spans="1:6" ht="15.75">
      <c r="A35" s="220">
        <v>7</v>
      </c>
      <c r="B35" s="203" t="s">
        <v>109</v>
      </c>
      <c r="C35" s="217">
        <v>21.380862607676</v>
      </c>
      <c r="D35" s="217">
        <v>16.8532797039258</v>
      </c>
      <c r="E35" s="221">
        <f t="shared" si="1"/>
        <v>-21.175866413007768</v>
      </c>
      <c r="F35"/>
    </row>
    <row r="36" spans="1:6" ht="15.75">
      <c r="A36" s="220">
        <v>8</v>
      </c>
      <c r="B36" s="203" t="s">
        <v>130</v>
      </c>
      <c r="C36" s="217">
        <v>42.4720063087752</v>
      </c>
      <c r="D36" s="217">
        <v>16.3087662363214</v>
      </c>
      <c r="E36" s="221">
        <f t="shared" si="1"/>
        <v>-61.60114001265859</v>
      </c>
      <c r="F36"/>
    </row>
    <row r="37" spans="1:6" ht="15.75">
      <c r="A37" s="220">
        <v>9</v>
      </c>
      <c r="B37" s="203" t="s">
        <v>127</v>
      </c>
      <c r="C37" s="217">
        <v>20.409020284229598</v>
      </c>
      <c r="D37" s="217">
        <v>16.0234860480905</v>
      </c>
      <c r="E37" s="221">
        <f t="shared" si="1"/>
        <v>-21.488215382528068</v>
      </c>
      <c r="F37"/>
    </row>
    <row r="38" spans="1:6" ht="15.75">
      <c r="A38" s="220">
        <v>10</v>
      </c>
      <c r="B38" s="203" t="s">
        <v>123</v>
      </c>
      <c r="C38" s="217">
        <v>2.70985392931782</v>
      </c>
      <c r="D38" s="217">
        <v>12.5366928717847</v>
      </c>
      <c r="E38" s="221">
        <f t="shared" si="1"/>
        <v>362.6335292891855</v>
      </c>
      <c r="F38"/>
    </row>
    <row r="39" spans="1:6" ht="15.75">
      <c r="A39" s="220">
        <v>11</v>
      </c>
      <c r="B39" s="203" t="s">
        <v>110</v>
      </c>
      <c r="C39" s="217">
        <v>1.7944774686104599</v>
      </c>
      <c r="D39" s="217">
        <v>9.81064173355766</v>
      </c>
      <c r="E39" s="221">
        <f t="shared" si="1"/>
        <v>446.7130072775144</v>
      </c>
      <c r="F39"/>
    </row>
    <row r="40" spans="1:6" ht="15.75">
      <c r="A40" s="220">
        <v>12</v>
      </c>
      <c r="B40" s="203" t="s">
        <v>125</v>
      </c>
      <c r="C40" s="217">
        <v>9.92955791029704</v>
      </c>
      <c r="D40" s="217">
        <v>9.49018411849457</v>
      </c>
      <c r="E40" s="221">
        <f t="shared" si="1"/>
        <v>-4.424907893903679</v>
      </c>
      <c r="F40"/>
    </row>
    <row r="41" spans="1:6" ht="15.75">
      <c r="A41" s="220">
        <v>13</v>
      </c>
      <c r="B41" s="203" t="s">
        <v>124</v>
      </c>
      <c r="C41" s="217">
        <v>5.92391577913943</v>
      </c>
      <c r="D41" s="217">
        <v>9.08446313231906</v>
      </c>
      <c r="E41" s="221">
        <f t="shared" si="1"/>
        <v>53.35233435136317</v>
      </c>
      <c r="F41"/>
    </row>
    <row r="42" spans="1:6" ht="15.75">
      <c r="A42" s="220">
        <v>14</v>
      </c>
      <c r="B42" s="203" t="s">
        <v>122</v>
      </c>
      <c r="C42" s="217">
        <v>0.163130123039108</v>
      </c>
      <c r="D42" s="217">
        <v>9.01484867124121</v>
      </c>
      <c r="E42" s="221">
        <f t="shared" si="1"/>
        <v>5426.170460301827</v>
      </c>
      <c r="F42"/>
    </row>
    <row r="43" spans="1:5" ht="15.75">
      <c r="A43" s="222">
        <v>15</v>
      </c>
      <c r="B43" s="223" t="s">
        <v>25</v>
      </c>
      <c r="C43" s="224">
        <f>+C44-SUM(C29:C42)</f>
        <v>144.57362153382996</v>
      </c>
      <c r="D43" s="224">
        <f>+D44-SUM(D29:D42)</f>
        <v>106.10848327841904</v>
      </c>
      <c r="E43" s="225">
        <f>D43/C43*100-100</f>
        <v>-26.605917350151003</v>
      </c>
    </row>
    <row r="44" spans="1:5" s="34" customFormat="1" ht="15.75">
      <c r="A44" s="226"/>
      <c r="B44" s="214" t="s">
        <v>81</v>
      </c>
      <c r="C44" s="116">
        <v>1604.65251749997</v>
      </c>
      <c r="D44" s="116">
        <v>1335.3224622725302</v>
      </c>
      <c r="E44" s="215">
        <f>D44/C44*100-100</f>
        <v>-16.784322605061746</v>
      </c>
    </row>
    <row r="45" spans="1:5" ht="15.75">
      <c r="A45" s="36"/>
      <c r="B45" s="37"/>
      <c r="C45" s="37"/>
      <c r="D45" s="37"/>
      <c r="E45" s="36"/>
    </row>
  </sheetData>
  <sheetProtection/>
  <mergeCells count="4">
    <mergeCell ref="A1:E1"/>
    <mergeCell ref="A2:E2"/>
    <mergeCell ref="A24:E24"/>
    <mergeCell ref="A25:E25"/>
  </mergeCells>
  <printOptions horizontalCentered="1"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TEPC</dc:creator>
  <cp:keywords/>
  <dc:description/>
  <cp:lastModifiedBy>user</cp:lastModifiedBy>
  <cp:lastPrinted>2022-09-25T09:54:51Z</cp:lastPrinted>
  <dcterms:created xsi:type="dcterms:W3CDTF">2018-09-14T04:23:27Z</dcterms:created>
  <dcterms:modified xsi:type="dcterms:W3CDTF">2023-05-23T04:50:52Z</dcterms:modified>
  <cp:category/>
  <cp:version/>
  <cp:contentType/>
  <cp:contentStatus/>
</cp:coreProperties>
</file>